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август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август!#REF!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" i="3" l="1"/>
  <c r="BY6" i="3"/>
  <c r="BX6" i="3"/>
  <c r="BW6" i="3"/>
  <c r="AT6" i="3"/>
  <c r="AU6" i="3"/>
  <c r="AV6" i="3"/>
  <c r="AS6" i="3"/>
  <c r="BZ109" i="3"/>
  <c r="BY109" i="3"/>
  <c r="BX109" i="3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AU46" i="3"/>
  <c r="CA108" i="3" l="1"/>
  <c r="CA109" i="3"/>
  <c r="BY50" i="3"/>
  <c r="BX50" i="3"/>
  <c r="BW50" i="3"/>
  <c r="BX49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N49" i="3"/>
  <c r="AO49" i="3"/>
  <c r="AP49" i="3"/>
  <c r="AN50" i="3"/>
  <c r="AO50" i="3"/>
  <c r="AP50" i="3"/>
  <c r="AM50" i="3"/>
  <c r="AM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CA56" i="3" s="1"/>
  <c r="BU56" i="3"/>
  <c r="BO56" i="3"/>
  <c r="BI56" i="3"/>
  <c r="BC56" i="3"/>
  <c r="AW56" i="3"/>
  <c r="AQ56" i="3"/>
  <c r="AK56" i="3"/>
  <c r="AE56" i="3"/>
  <c r="Y56" i="3"/>
  <c r="S56" i="3"/>
  <c r="M56" i="3"/>
  <c r="G56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4" i="3" l="1"/>
  <c r="CA57" i="3"/>
  <c r="CA105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101" i="3" l="1"/>
  <c r="CA97" i="3"/>
  <c r="CA100" i="3"/>
  <c r="CA96" i="3"/>
  <c r="BZ93" i="3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4" i="3" l="1"/>
  <c r="CA85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81" i="3" l="1"/>
  <c r="CA80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Z49" i="3" s="1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C6" i="3" s="1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C5" i="3" s="1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Q20" i="3"/>
  <c r="BQ6" i="3" s="1"/>
  <c r="BN20" i="3"/>
  <c r="BN6" i="3" s="1"/>
  <c r="BM20" i="3"/>
  <c r="BM6" i="3" s="1"/>
  <c r="BL20" i="3"/>
  <c r="BL6" i="3" s="1"/>
  <c r="BK20" i="3"/>
  <c r="BH20" i="3"/>
  <c r="BG20" i="3"/>
  <c r="BG6" i="3" s="1"/>
  <c r="BF20" i="3"/>
  <c r="BF6" i="3" s="1"/>
  <c r="BE20" i="3"/>
  <c r="BE6" i="3" s="1"/>
  <c r="BB20" i="3"/>
  <c r="BB6" i="3" s="1"/>
  <c r="BA20" i="3"/>
  <c r="AZ20" i="3"/>
  <c r="AY20" i="3"/>
  <c r="AY6" i="3" s="1"/>
  <c r="AV20" i="3"/>
  <c r="AU20" i="3"/>
  <c r="AT20" i="3"/>
  <c r="AS20" i="3"/>
  <c r="AP20" i="3"/>
  <c r="AO20" i="3"/>
  <c r="AO6" i="3" s="1"/>
  <c r="AN20" i="3"/>
  <c r="AM20" i="3"/>
  <c r="AJ20" i="3"/>
  <c r="AJ6" i="3" s="1"/>
  <c r="AI20" i="3"/>
  <c r="AH20" i="3"/>
  <c r="AG20" i="3"/>
  <c r="AG6" i="3" s="1"/>
  <c r="AD20" i="3"/>
  <c r="AD6" i="3" s="1"/>
  <c r="AC20" i="3"/>
  <c r="AC6" i="3" s="1"/>
  <c r="AB20" i="3"/>
  <c r="AB6" i="3" s="1"/>
  <c r="AA20" i="3"/>
  <c r="X20" i="3"/>
  <c r="W20" i="3"/>
  <c r="W6" i="3" s="1"/>
  <c r="V20" i="3"/>
  <c r="V6" i="3" s="1"/>
  <c r="U20" i="3"/>
  <c r="U6" i="3" s="1"/>
  <c r="R20" i="3"/>
  <c r="R6" i="3" s="1"/>
  <c r="Q20" i="3"/>
  <c r="P20" i="3"/>
  <c r="O20" i="3"/>
  <c r="O6" i="3" s="1"/>
  <c r="L20" i="3"/>
  <c r="L6" i="3" s="1"/>
  <c r="K20" i="3"/>
  <c r="K6" i="3" s="1"/>
  <c r="J20" i="3"/>
  <c r="J6" i="3" s="1"/>
  <c r="I20" i="3"/>
  <c r="F20" i="3"/>
  <c r="E20" i="3"/>
  <c r="E6" i="3" s="1"/>
  <c r="D20" i="3"/>
  <c r="D6" i="3" s="1"/>
  <c r="C20" i="3"/>
  <c r="BT19" i="3"/>
  <c r="BT5" i="3" s="1"/>
  <c r="BS19" i="3"/>
  <c r="BR19" i="3"/>
  <c r="BQ19" i="3"/>
  <c r="BQ5" i="3" s="1"/>
  <c r="BN19" i="3"/>
  <c r="BN5" i="3" s="1"/>
  <c r="BM19" i="3"/>
  <c r="BM5" i="3" s="1"/>
  <c r="BL19" i="3"/>
  <c r="BL5" i="3" s="1"/>
  <c r="BK19" i="3"/>
  <c r="BH19" i="3"/>
  <c r="BG19" i="3"/>
  <c r="BG5" i="3" s="1"/>
  <c r="BF19" i="3"/>
  <c r="BF5" i="3" s="1"/>
  <c r="BE19" i="3"/>
  <c r="BE5" i="3" s="1"/>
  <c r="BB19" i="3"/>
  <c r="BB5" i="3" s="1"/>
  <c r="BA19" i="3"/>
  <c r="AZ19" i="3"/>
  <c r="AY19" i="3"/>
  <c r="AY5" i="3" s="1"/>
  <c r="AV19" i="3"/>
  <c r="AU19" i="3"/>
  <c r="AT19" i="3"/>
  <c r="AT5" i="3" s="1"/>
  <c r="AS19" i="3"/>
  <c r="AP19" i="3"/>
  <c r="AO19" i="3"/>
  <c r="AO5" i="3" s="1"/>
  <c r="AN19" i="3"/>
  <c r="AN5" i="3" s="1"/>
  <c r="AM19" i="3"/>
  <c r="AM5" i="3" s="1"/>
  <c r="AJ19" i="3"/>
  <c r="AJ5" i="3" s="1"/>
  <c r="AI19" i="3"/>
  <c r="AH19" i="3"/>
  <c r="AG19" i="3"/>
  <c r="AG5" i="3" s="1"/>
  <c r="AD19" i="3"/>
  <c r="AD5" i="3" s="1"/>
  <c r="AC19" i="3"/>
  <c r="AC5" i="3" s="1"/>
  <c r="AB19" i="3"/>
  <c r="AB5" i="3" s="1"/>
  <c r="AA19" i="3"/>
  <c r="X19" i="3"/>
  <c r="W19" i="3"/>
  <c r="W5" i="3" s="1"/>
  <c r="V19" i="3"/>
  <c r="V5" i="3" s="1"/>
  <c r="U19" i="3"/>
  <c r="U5" i="3" s="1"/>
  <c r="R19" i="3"/>
  <c r="R5" i="3" s="1"/>
  <c r="Q19" i="3"/>
  <c r="P19" i="3"/>
  <c r="O19" i="3"/>
  <c r="O5" i="3" s="1"/>
  <c r="L19" i="3"/>
  <c r="L5" i="3" s="1"/>
  <c r="K19" i="3"/>
  <c r="K5" i="3" s="1"/>
  <c r="J19" i="3"/>
  <c r="J5" i="3" s="1"/>
  <c r="I19" i="3"/>
  <c r="F19" i="3"/>
  <c r="E19" i="3"/>
  <c r="E5" i="3" s="1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AV5" i="3" l="1"/>
  <c r="AU5" i="3"/>
  <c r="AS5" i="3"/>
  <c r="AW11" i="3"/>
  <c r="AN6" i="3"/>
  <c r="AM6" i="3"/>
  <c r="BH5" i="3"/>
  <c r="BI5" i="3" s="1"/>
  <c r="G11" i="3"/>
  <c r="F5" i="3"/>
  <c r="P5" i="3"/>
  <c r="X5" i="3"/>
  <c r="AH5" i="3"/>
  <c r="AP5" i="3"/>
  <c r="AZ5" i="3"/>
  <c r="BR5" i="3"/>
  <c r="F6" i="3"/>
  <c r="P6" i="3"/>
  <c r="X6" i="3"/>
  <c r="Y6" i="3" s="1"/>
  <c r="AH6" i="3"/>
  <c r="AP6" i="3"/>
  <c r="AZ6" i="3"/>
  <c r="BC6" i="3" s="1"/>
  <c r="BH6" i="3"/>
  <c r="BI6" i="3" s="1"/>
  <c r="BR6" i="3"/>
  <c r="I5" i="3"/>
  <c r="Q5" i="3"/>
  <c r="AA5" i="3"/>
  <c r="AI5" i="3"/>
  <c r="AW19" i="3"/>
  <c r="BA5" i="3"/>
  <c r="BK5" i="3"/>
  <c r="BS5" i="3"/>
  <c r="I6" i="3"/>
  <c r="Q6" i="3"/>
  <c r="AA6" i="3"/>
  <c r="AI6" i="3"/>
  <c r="AW20" i="3"/>
  <c r="BA6" i="3"/>
  <c r="BK6" i="3"/>
  <c r="BS6" i="3"/>
  <c r="CA14" i="3"/>
  <c r="AK10" i="3"/>
  <c r="AE28" i="3"/>
  <c r="Y11" i="3"/>
  <c r="S19" i="3"/>
  <c r="S10" i="3"/>
  <c r="CA61" i="3"/>
  <c r="S6" i="3"/>
  <c r="CA73" i="3"/>
  <c r="M29" i="3"/>
  <c r="CA64" i="3"/>
  <c r="G19" i="3"/>
  <c r="BO50" i="3"/>
  <c r="M10" i="3"/>
  <c r="AE10" i="3"/>
  <c r="AW10" i="3"/>
  <c r="BI11" i="3"/>
  <c r="BZ10" i="3"/>
  <c r="G28" i="3"/>
  <c r="BO29" i="3"/>
  <c r="CA60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5" i="3"/>
  <c r="CA77" i="3"/>
  <c r="AK11" i="3"/>
  <c r="M11" i="3"/>
  <c r="AE11" i="3"/>
  <c r="CA15" i="3"/>
  <c r="AK20" i="3"/>
  <c r="BZ20" i="3"/>
  <c r="BC28" i="3"/>
  <c r="AK29" i="3"/>
  <c r="CA41" i="3"/>
  <c r="S49" i="3"/>
  <c r="BC49" i="3"/>
  <c r="S50" i="3"/>
  <c r="CA55" i="3"/>
  <c r="CA69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6" i="3"/>
  <c r="AQ49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BX5" i="3" s="1"/>
  <c r="CA23" i="3"/>
  <c r="CA24" i="3"/>
  <c r="CA32" i="3"/>
  <c r="CA33" i="3"/>
  <c r="G29" i="3"/>
  <c r="BZ28" i="3"/>
  <c r="G49" i="3"/>
  <c r="G50" i="3"/>
  <c r="CA52" i="3"/>
  <c r="CA72" i="3"/>
  <c r="CA68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O6" i="3"/>
  <c r="CA16" i="3"/>
  <c r="CA25" i="3"/>
  <c r="CA34" i="3"/>
  <c r="BW10" i="3"/>
  <c r="BW19" i="3"/>
  <c r="BW28" i="3"/>
  <c r="BY20" i="3"/>
  <c r="BY29" i="3"/>
  <c r="CA50" i="3"/>
  <c r="BZ5" i="3" l="1"/>
  <c r="BY5" i="3"/>
  <c r="BW5" i="3"/>
  <c r="AW6" i="3"/>
  <c r="BU5" i="3"/>
  <c r="AE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<sst xmlns="http://schemas.openxmlformats.org/spreadsheetml/2006/main" count="195" uniqueCount="74">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</sst>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workbookViewId="0">
      <pane xSplit="2" ySplit="7" topLeftCell="AM17" activePane="bottomRight" state="frozen"/>
      <selection pane="topRight" activeCell="C1" sqref="C1"/>
      <selection pane="bottomLeft" activeCell="A8" sqref="A8"/>
      <selection pane="bottomRight" activeCell="AW7" sqref="AW7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7" t="s">
        <v>0</v>
      </c>
      <c r="D2" s="37"/>
      <c r="E2" s="37"/>
      <c r="F2" s="37"/>
      <c r="G2" s="37"/>
      <c r="I2" s="37" t="s">
        <v>1</v>
      </c>
      <c r="J2" s="37"/>
      <c r="K2" s="37"/>
      <c r="L2" s="37"/>
      <c r="M2" s="37"/>
      <c r="O2" s="37" t="s">
        <v>2</v>
      </c>
      <c r="P2" s="37"/>
      <c r="Q2" s="37"/>
      <c r="R2" s="37"/>
      <c r="S2" s="37"/>
      <c r="U2" s="37" t="s">
        <v>3</v>
      </c>
      <c r="V2" s="37"/>
      <c r="W2" s="37"/>
      <c r="X2" s="37"/>
      <c r="Y2" s="37"/>
      <c r="AA2" s="37" t="s">
        <v>4</v>
      </c>
      <c r="AB2" s="37"/>
      <c r="AC2" s="37"/>
      <c r="AD2" s="37"/>
      <c r="AE2" s="37"/>
      <c r="AG2" s="37" t="s">
        <v>5</v>
      </c>
      <c r="AH2" s="37"/>
      <c r="AI2" s="37"/>
      <c r="AJ2" s="37"/>
      <c r="AK2" s="37"/>
      <c r="AM2" s="37" t="s">
        <v>6</v>
      </c>
      <c r="AN2" s="37"/>
      <c r="AO2" s="37"/>
      <c r="AP2" s="37"/>
      <c r="AQ2" s="37"/>
      <c r="AS2" s="37" t="s">
        <v>7</v>
      </c>
      <c r="AT2" s="37"/>
      <c r="AU2" s="37"/>
      <c r="AV2" s="37"/>
      <c r="AW2" s="37"/>
      <c r="AY2" s="37" t="s">
        <v>8</v>
      </c>
      <c r="AZ2" s="37"/>
      <c r="BA2" s="37"/>
      <c r="BB2" s="37"/>
      <c r="BC2" s="37"/>
      <c r="BE2" s="37" t="s">
        <v>9</v>
      </c>
      <c r="BF2" s="37"/>
      <c r="BG2" s="37"/>
      <c r="BH2" s="37"/>
      <c r="BI2" s="37"/>
      <c r="BK2" s="37" t="s">
        <v>10</v>
      </c>
      <c r="BL2" s="37"/>
      <c r="BM2" s="37"/>
      <c r="BN2" s="37"/>
      <c r="BO2" s="37"/>
      <c r="BQ2" s="37" t="s">
        <v>11</v>
      </c>
      <c r="BR2" s="37"/>
      <c r="BS2" s="37"/>
      <c r="BT2" s="37"/>
      <c r="BU2" s="37"/>
      <c r="BW2" s="37">
        <v>2022</v>
      </c>
      <c r="BX2" s="37"/>
      <c r="BY2" s="37"/>
      <c r="BZ2" s="37"/>
      <c r="CA2" s="37"/>
    </row>
    <row r="3" spans="1:81" ht="47.25" customHeight="1" x14ac:dyDescent="0.25">
      <c r="A3" s="40" t="s">
        <v>12</v>
      </c>
      <c r="B3" s="27" t="s">
        <v>13</v>
      </c>
      <c r="C3" s="35" t="s">
        <v>14</v>
      </c>
      <c r="D3" s="35" t="s">
        <v>15</v>
      </c>
      <c r="E3" s="35" t="s">
        <v>16</v>
      </c>
      <c r="F3" s="35" t="s">
        <v>17</v>
      </c>
      <c r="G3" s="36" t="s">
        <v>18</v>
      </c>
      <c r="I3" s="35" t="s">
        <v>14</v>
      </c>
      <c r="J3" s="35" t="s">
        <v>15</v>
      </c>
      <c r="K3" s="35" t="s">
        <v>16</v>
      </c>
      <c r="L3" s="35" t="s">
        <v>17</v>
      </c>
      <c r="M3" s="36" t="s">
        <v>18</v>
      </c>
      <c r="O3" s="35" t="s">
        <v>14</v>
      </c>
      <c r="P3" s="35" t="s">
        <v>15</v>
      </c>
      <c r="Q3" s="35" t="s">
        <v>16</v>
      </c>
      <c r="R3" s="35" t="s">
        <v>17</v>
      </c>
      <c r="S3" s="36" t="s">
        <v>18</v>
      </c>
      <c r="U3" s="35" t="s">
        <v>14</v>
      </c>
      <c r="V3" s="35" t="s">
        <v>15</v>
      </c>
      <c r="W3" s="35" t="s">
        <v>16</v>
      </c>
      <c r="X3" s="35" t="s">
        <v>17</v>
      </c>
      <c r="Y3" s="36" t="s">
        <v>18</v>
      </c>
      <c r="AA3" s="35" t="s">
        <v>14</v>
      </c>
      <c r="AB3" s="35" t="s">
        <v>15</v>
      </c>
      <c r="AC3" s="35" t="s">
        <v>16</v>
      </c>
      <c r="AD3" s="35" t="s">
        <v>17</v>
      </c>
      <c r="AE3" s="36" t="s">
        <v>18</v>
      </c>
      <c r="AG3" s="35" t="s">
        <v>14</v>
      </c>
      <c r="AH3" s="35" t="s">
        <v>15</v>
      </c>
      <c r="AI3" s="35" t="s">
        <v>16</v>
      </c>
      <c r="AJ3" s="35" t="s">
        <v>17</v>
      </c>
      <c r="AK3" s="36" t="s">
        <v>18</v>
      </c>
      <c r="AM3" s="35" t="s">
        <v>14</v>
      </c>
      <c r="AN3" s="35" t="s">
        <v>15</v>
      </c>
      <c r="AO3" s="35" t="s">
        <v>16</v>
      </c>
      <c r="AP3" s="35" t="s">
        <v>17</v>
      </c>
      <c r="AQ3" s="36" t="s">
        <v>18</v>
      </c>
      <c r="AS3" s="35" t="s">
        <v>14</v>
      </c>
      <c r="AT3" s="35" t="s">
        <v>15</v>
      </c>
      <c r="AU3" s="35" t="s">
        <v>16</v>
      </c>
      <c r="AV3" s="35" t="s">
        <v>17</v>
      </c>
      <c r="AW3" s="36" t="s">
        <v>18</v>
      </c>
      <c r="AY3" s="35" t="s">
        <v>14</v>
      </c>
      <c r="AZ3" s="35" t="s">
        <v>15</v>
      </c>
      <c r="BA3" s="35" t="s">
        <v>16</v>
      </c>
      <c r="BB3" s="35" t="s">
        <v>17</v>
      </c>
      <c r="BC3" s="36" t="s">
        <v>18</v>
      </c>
      <c r="BE3" s="35" t="s">
        <v>14</v>
      </c>
      <c r="BF3" s="35" t="s">
        <v>15</v>
      </c>
      <c r="BG3" s="35" t="s">
        <v>16</v>
      </c>
      <c r="BH3" s="35" t="s">
        <v>17</v>
      </c>
      <c r="BI3" s="36" t="s">
        <v>18</v>
      </c>
      <c r="BK3" s="35" t="s">
        <v>14</v>
      </c>
      <c r="BL3" s="35" t="s">
        <v>15</v>
      </c>
      <c r="BM3" s="35" t="s">
        <v>16</v>
      </c>
      <c r="BN3" s="35" t="s">
        <v>17</v>
      </c>
      <c r="BO3" s="36" t="s">
        <v>18</v>
      </c>
      <c r="BQ3" s="35" t="s">
        <v>14</v>
      </c>
      <c r="BR3" s="35" t="s">
        <v>15</v>
      </c>
      <c r="BS3" s="35" t="s">
        <v>16</v>
      </c>
      <c r="BT3" s="35" t="s">
        <v>17</v>
      </c>
      <c r="BU3" s="36" t="s">
        <v>18</v>
      </c>
      <c r="BW3" s="35" t="s">
        <v>14</v>
      </c>
      <c r="BX3" s="35" t="s">
        <v>15</v>
      </c>
      <c r="BY3" s="35" t="s">
        <v>16</v>
      </c>
      <c r="BZ3" s="35" t="s">
        <v>17</v>
      </c>
      <c r="CA3" s="36" t="s">
        <v>18</v>
      </c>
    </row>
    <row r="4" spans="1:81" x14ac:dyDescent="0.25">
      <c r="A4" s="41"/>
      <c r="B4" s="26" t="s">
        <v>19</v>
      </c>
      <c r="C4" s="35"/>
      <c r="D4" s="35"/>
      <c r="E4" s="35"/>
      <c r="F4" s="35"/>
      <c r="G4" s="36"/>
      <c r="I4" s="35"/>
      <c r="J4" s="35"/>
      <c r="K4" s="35"/>
      <c r="L4" s="35"/>
      <c r="M4" s="36"/>
      <c r="O4" s="35"/>
      <c r="P4" s="35"/>
      <c r="Q4" s="35"/>
      <c r="R4" s="35"/>
      <c r="S4" s="36"/>
      <c r="U4" s="35"/>
      <c r="V4" s="35"/>
      <c r="W4" s="35"/>
      <c r="X4" s="35"/>
      <c r="Y4" s="36"/>
      <c r="AA4" s="35"/>
      <c r="AB4" s="35"/>
      <c r="AC4" s="35"/>
      <c r="AD4" s="35"/>
      <c r="AE4" s="36"/>
      <c r="AG4" s="35"/>
      <c r="AH4" s="35"/>
      <c r="AI4" s="35"/>
      <c r="AJ4" s="35"/>
      <c r="AK4" s="36"/>
      <c r="AM4" s="35"/>
      <c r="AN4" s="35"/>
      <c r="AO4" s="35"/>
      <c r="AP4" s="35"/>
      <c r="AQ4" s="36"/>
      <c r="AS4" s="35"/>
      <c r="AT4" s="35"/>
      <c r="AU4" s="35"/>
      <c r="AV4" s="35"/>
      <c r="AW4" s="36"/>
      <c r="AY4" s="35"/>
      <c r="AZ4" s="35"/>
      <c r="BA4" s="35"/>
      <c r="BB4" s="35"/>
      <c r="BC4" s="36"/>
      <c r="BE4" s="35"/>
      <c r="BF4" s="35"/>
      <c r="BG4" s="35"/>
      <c r="BH4" s="35"/>
      <c r="BI4" s="36"/>
      <c r="BK4" s="35"/>
      <c r="BL4" s="35"/>
      <c r="BM4" s="35"/>
      <c r="BN4" s="35"/>
      <c r="BO4" s="36"/>
      <c r="BQ4" s="35"/>
      <c r="BR4" s="35"/>
      <c r="BS4" s="35"/>
      <c r="BT4" s="35"/>
      <c r="BU4" s="36"/>
      <c r="BW4" s="35"/>
      <c r="BX4" s="35"/>
      <c r="BY4" s="35"/>
      <c r="BZ4" s="35"/>
      <c r="CA4" s="36"/>
    </row>
    <row r="5" spans="1:81" x14ac:dyDescent="0.25">
      <c r="A5" s="42" t="s">
        <v>20</v>
      </c>
      <c r="B5" s="5" t="s">
        <v>21</v>
      </c>
      <c r="C5" s="6">
        <f t="shared" ref="C5:F5" si="0">C19+C28+C10+C37+C41+C45+C49+C60+C64+C68+C72+C76+C80+C84+C88+C92+C96+C100+C104</f>
        <v>140376153</v>
      </c>
      <c r="D5" s="6">
        <f t="shared" si="0"/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 t="shared" ref="I5:L5" si="1">I19+I28+I10+I37+I41+I45+I49+I60+I64+I68+I72+I76+I80+I84+I88+I92+I96+I100+I104</f>
        <v>123757539</v>
      </c>
      <c r="J5" s="6">
        <f t="shared" si="1"/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 t="shared" ref="O5:R5" si="2">O19+O28+O10+O37+O41+O45+O49+O60+O64+O68+O72+O76+O80+O84+O88+O92+O96+O100+O104</f>
        <v>152858724</v>
      </c>
      <c r="P5" s="6">
        <f t="shared" si="2"/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 t="shared" ref="U5:X5" si="3">U19+U28+U10+U37+U41+U45+U49+U60+U64+U68+U72+U76+U80+U84+U88+U92+U96+U100+U104</f>
        <v>140445371</v>
      </c>
      <c r="V5" s="6">
        <f t="shared" si="3"/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 t="shared" ref="AA5:AD5" si="4">AA19+AA28+AA10+AA37+AA41+AA45+AA49+AA60+AA64+AA68+AA72+AA76+AA80+AA84+AA88+AA92+AA96+AA100+AA104</f>
        <v>120908319</v>
      </c>
      <c r="AB5" s="6">
        <f t="shared" si="4"/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AG19+AG28+AG10+AG37+AG41+AG45+AG49+AG60+AG64+AG68+AG72+AG76+AG80+AG84+AG88+AG92+AG96+AG100+AG104</f>
        <v>123052799</v>
      </c>
      <c r="AH5" s="6">
        <f t="shared" ref="AH5:AJ5" si="5">AH19+AH28+AH10+AH37+AH41+AH45+AH49+AH60+AH64+AH68+AH72+AH76+AH80+AH84+AH88+AH92+AH96+AH100+AH104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 t="shared" ref="AM5:AP5" si="6">AM19+AM28+AM10+AM37+AM41+AM45+AM49+AM60+AM64+AM68+AM72+AM76+AM80+AM84+AM88+AM92+AM96+AM100+AM104</f>
        <v>143011188</v>
      </c>
      <c r="AN5" s="6">
        <f t="shared" si="6"/>
        <v>8570672</v>
      </c>
      <c r="AO5" s="6">
        <f t="shared" si="6"/>
        <v>86699466</v>
      </c>
      <c r="AP5" s="6">
        <f t="shared" si="6"/>
        <v>16647483</v>
      </c>
      <c r="AQ5" s="6">
        <f>SUM(AM5:AP5)</f>
        <v>254928809</v>
      </c>
      <c r="AR5" s="7"/>
      <c r="AS5" s="6">
        <f>AS19+AS28+AS10+AS37+AS41+AS45+AS49+AS60+AS64+AS68+AS72+AS76+AS80+AS84+AS88+AS92+AS96+AS100+AS104+AS108</f>
        <v>150306193</v>
      </c>
      <c r="AT5" s="6">
        <f t="shared" ref="AT5:AV5" si="7">AT19+AT28+AT10+AT37+AT41+AT45+AT49+AT60+AT64+AT68+AT72+AT76+AT80+AT84+AT88+AT92+AT96+AT100+AT104+AT108</f>
        <v>9377183</v>
      </c>
      <c r="AU5" s="6">
        <f t="shared" si="7"/>
        <v>93923064</v>
      </c>
      <c r="AV5" s="6">
        <f t="shared" si="7"/>
        <v>17920443</v>
      </c>
      <c r="AW5" s="6">
        <f>SUM(AS5:AV5)</f>
        <v>271526883</v>
      </c>
      <c r="AY5" s="6">
        <f t="shared" ref="AY5:BB5" si="8">AY19+AY28+AY10+AY37+AY41+AY45+AY49+AY60+AY64+AY68+AY72+AY76+AY80+AY84+AY88+AY92+AY96+AY100+AY104</f>
        <v>0</v>
      </c>
      <c r="AZ5" s="6">
        <f t="shared" si="8"/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 t="shared" ref="BE5:BH5" si="9">BE19+BE28+BE10+BE37+BE41+BE45+BE49+BE60+BE64+BE68+BE72+BE76+BE80+BE84+BE88+BE92+BE96+BE100+BE104</f>
        <v>0</v>
      </c>
      <c r="BF5" s="6">
        <f t="shared" si="9"/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 t="shared" ref="BK5:BN5" si="10">BK19+BK28+BK10+BK37+BK41+BK45+BK49+BK60+BK64+BK68+BK72+BK76+BK80+BK84+BK88+BK92+BK96+BK100+BK104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BQ19+BQ28+BQ10+BQ37+BQ41+BQ45+BQ49+BQ60+BQ64+BQ68+BQ72+BQ76+BQ80+BQ84+BQ88+BQ92+BQ96+BQ100+BQ104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BW19+BW28+BW10+BW37+BW41+BW45+BW49+BW60+BW64+BW68+BW72+BW76+BW80+BW84+BW88+BW92+BW96+BW100+BW104+BW108</f>
        <v>1094716286</v>
      </c>
      <c r="BX5" s="6">
        <f t="shared" si="12"/>
        <v>64344002</v>
      </c>
      <c r="BY5" s="6">
        <f t="shared" si="12"/>
        <v>659830913</v>
      </c>
      <c r="BZ5" s="6">
        <f t="shared" si="12"/>
        <v>137950583</v>
      </c>
      <c r="CA5" s="6">
        <f>SUM(BW5:BZ5)</f>
        <v>1956841784</v>
      </c>
    </row>
    <row r="6" spans="1:81" x14ac:dyDescent="0.25">
      <c r="A6" s="42"/>
      <c r="B6" s="5" t="s">
        <v>22</v>
      </c>
      <c r="C6" s="8">
        <f t="shared" ref="C6:F6" si="13">C20+C29+C11+C38+C42+C46+C50+C61+C65+C69+C73+C77+C81+C85+C89+C93+C97+C101+C105</f>
        <v>96.370799999999988</v>
      </c>
      <c r="D6" s="8">
        <f t="shared" si="13"/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 t="shared" ref="I6:L6" si="14">I20+I29+I11+I38+I42+I46+I50+I61+I65+I69+I73+I77+I81+I85+I89+I93+I97+I101+I105</f>
        <v>71.053700000000006</v>
      </c>
      <c r="J6" s="8">
        <f t="shared" si="14"/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 t="shared" ref="O6:R6" si="15">O20+O29+O11+O38+O42+O46+O50+O61+O65+O69+O73+O77+O81+O85+O89+O93+O97+O101+O105</f>
        <v>93.174299999999988</v>
      </c>
      <c r="P6" s="8">
        <f t="shared" si="15"/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 t="shared" ref="U6:X6" si="16">U20+U29+U11+U38+U42+U46+U50+U61+U65+U69+U73+U77+U81+U85+U89+U93+U97+U101+U105</f>
        <v>78.924400000000006</v>
      </c>
      <c r="V6" s="8">
        <f t="shared" si="16"/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 t="shared" ref="AA6:AD6" si="17">AA20+AA29+AA11+AA38+AA42+AA46+AA50+AA61+AA65+AA69+AA73+AA77+AA81+AA85+AA89+AA93+AA97+AA101+AA105</f>
        <v>31.109900000000003</v>
      </c>
      <c r="AB6" s="8">
        <f t="shared" si="17"/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AG20+AG29+AG11+AG38+AG42+AG46+AG50+AG61+AG65+AG69+AG73+AG77+AG81+AG85+AG89+AG93+AG97+AG101+AG105</f>
        <v>26.5989</v>
      </c>
      <c r="AH6" s="8">
        <f t="shared" ref="AH6:AJ6" si="18">AH20+AH29+AH11+AH38+AH42+AH46+AH50+AH61+AH65+AH69+AH73+AH77+AH81+AH85+AH89+AH93+AH97+AH101+AH105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 t="shared" ref="AM6:AP6" si="19">AM20+AM29+AM11+AM38+AM42+AM46+AM50+AM61+AM65+AM69+AM73+AM77+AM81+AM85+AM89+AM93+AM97+AM101+AM105</f>
        <v>25.517499999999998</v>
      </c>
      <c r="AN6" s="8">
        <f t="shared" si="19"/>
        <v>6.9013999999999998</v>
      </c>
      <c r="AO6" s="8">
        <f t="shared" si="19"/>
        <v>97.575490000000002</v>
      </c>
      <c r="AP6" s="8">
        <f t="shared" si="19"/>
        <v>6.7188530000000002</v>
      </c>
      <c r="AQ6" s="8">
        <f>SUM(AM6:AP6)</f>
        <v>136.71324300000001</v>
      </c>
      <c r="AS6" s="8">
        <f>AS20+AS29+AS11+AS38+AS42+AS46+AS50+AS61+AS65+AS69+AS73+AS77+AS81+AS85+AS89+AS93+AS97+AS101+AS105+AS109</f>
        <v>24.911799999999999</v>
      </c>
      <c r="AT6" s="8">
        <f t="shared" ref="AT6:AV6" si="20">AT20+AT29+AT11+AT38+AT42+AT46+AT50+AT61+AT65+AT69+AT73+AT77+AT81+AT85+AT89+AT93+AT97+AT101+AT105+AT109</f>
        <v>8.0213999999999999</v>
      </c>
      <c r="AU6" s="8">
        <f t="shared" si="20"/>
        <v>105.80244</v>
      </c>
      <c r="AV6" s="8">
        <f t="shared" si="20"/>
        <v>7.0388479999999998</v>
      </c>
      <c r="AW6" s="8">
        <f>SUM(AS6:AV6)</f>
        <v>145.77448799999999</v>
      </c>
      <c r="AY6" s="8">
        <f t="shared" ref="AY6:BB6" si="21">AY20+AY29+AY11+AY38+AY42+AY46+AY50+AY61+AY65+AY69+AY73+AY77+AY81+AY85+AY89+AY93+AY97+AY101+AY105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BE20+BE29+BE11+BE38+BE42+BE46+BE50+BE61+BE65+BE69+BE73+BE77+BE81+BE85+BE89+BE93+BE97+BE101+BE105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BK20+BK29+BK11+BK38+BK42+BK46+BK50+BK61+BK65+BK69+BK73+BK77+BK81+BK85+BK89+BK93+BK97+BK101+BK105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BQ20+BQ29+BQ11+BQ38+BQ42+BQ46+BQ50+BQ61+BQ65+BQ69+BQ73+BQ77+BQ81+BQ85+BQ89+BQ93+BQ97+BQ101+BQ105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BW20+BW29+BW11+BW38+BW42+BW46+BW50+BW61+BW65+BW69+BW73+BW77+BW81+BW85+BW89+BW93+BW97+BW101+BW105+BW109</f>
        <v>447.66129999999993</v>
      </c>
      <c r="BX6" s="8">
        <f t="shared" si="25"/>
        <v>52.836600000000004</v>
      </c>
      <c r="BY6" s="8">
        <f t="shared" si="25"/>
        <v>733.83977799999991</v>
      </c>
      <c r="BZ6" s="8">
        <f t="shared" si="25"/>
        <v>47.875678999999991</v>
      </c>
      <c r="CA6" s="8">
        <f>SUM(BW6:BZ6)</f>
        <v>1282.2133569999999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>
        <v>91477690</v>
      </c>
      <c r="AN7" s="9">
        <v>247271</v>
      </c>
      <c r="AO7" s="9">
        <v>9470953</v>
      </c>
      <c r="AP7" s="9">
        <v>7086969</v>
      </c>
      <c r="AQ7" s="9">
        <f>SUM(AM7:AP7)</f>
        <v>108282883</v>
      </c>
      <c r="AS7" s="9">
        <v>94786740</v>
      </c>
      <c r="AT7" s="9">
        <v>267464</v>
      </c>
      <c r="AU7" s="9">
        <v>10076478</v>
      </c>
      <c r="AV7" s="9">
        <v>7493247</v>
      </c>
      <c r="AW7" s="9">
        <f>SUM(AS7:AV7)</f>
        <v>112623929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599746536</v>
      </c>
      <c r="BX7" s="9">
        <f>D7+J7+P7+V7+AB7+AH7+AN7+AT7+AZ7+BF7+BL7+BR7</f>
        <v>2368378</v>
      </c>
      <c r="BY7" s="9">
        <f>E7+K7+Q7+W7+AC7+AI7+AO7+AU7+BA7+BG7+BM7+BS7</f>
        <v>71408524</v>
      </c>
      <c r="BZ7" s="9">
        <f>F7+L7+R7+X7+AD7+AJ7+AP7+AV7+BB7+BH7+BN7+BT7</f>
        <v>50750562</v>
      </c>
      <c r="CA7" s="9">
        <f>SUM(BW7:BZ7)</f>
        <v>724274000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2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40253778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40253778</v>
      </c>
      <c r="AS10" s="16">
        <f>AS13+AS15</f>
        <v>43361650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43361650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315386033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315386033</v>
      </c>
      <c r="CB10" s="7"/>
      <c r="CC10" s="7"/>
    </row>
    <row r="11" spans="1:81" x14ac:dyDescent="0.25">
      <c r="A11" s="32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8.282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8.282</v>
      </c>
      <c r="AS11" s="18">
        <f>AS14+AS16</f>
        <v>9.2840000000000007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9.2840000000000007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315.76199999999994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315.76199999999994</v>
      </c>
      <c r="CB11" s="7"/>
      <c r="CC11" s="7"/>
    </row>
    <row r="12" spans="1:81" x14ac:dyDescent="0.25">
      <c r="A12" s="33" t="s">
        <v>26</v>
      </c>
      <c r="B12" s="34"/>
      <c r="C12" s="34"/>
      <c r="D12" s="34"/>
      <c r="E12" s="34"/>
      <c r="F12" s="34"/>
      <c r="G12" s="34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29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>
        <v>39985752</v>
      </c>
      <c r="AN13" s="20"/>
      <c r="AO13" s="20"/>
      <c r="AP13" s="20"/>
      <c r="AQ13" s="21">
        <f>SUM(AM13:AP13)</f>
        <v>39985752</v>
      </c>
      <c r="AS13" s="20">
        <v>42948910</v>
      </c>
      <c r="AT13" s="20"/>
      <c r="AU13" s="20"/>
      <c r="AV13" s="20"/>
      <c r="AW13" s="21">
        <f>SUM(AS13:AV13)</f>
        <v>42948910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200031200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200031200</v>
      </c>
      <c r="CB13" s="7"/>
      <c r="CC13" s="7"/>
    </row>
    <row r="14" spans="1:81" x14ac:dyDescent="0.25">
      <c r="A14" s="29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>
        <v>7.8360000000000003</v>
      </c>
      <c r="AN14" s="23"/>
      <c r="AO14" s="23"/>
      <c r="AP14" s="23"/>
      <c r="AQ14" s="23">
        <f>SUM(AM14:AP14)</f>
        <v>7.8360000000000003</v>
      </c>
      <c r="AS14" s="23">
        <v>8.593</v>
      </c>
      <c r="AT14" s="23"/>
      <c r="AU14" s="23"/>
      <c r="AV14" s="23"/>
      <c r="AW14" s="23">
        <f>SUM(AS14:AV14)</f>
        <v>8.593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57.611000000000004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57.611000000000004</v>
      </c>
    </row>
    <row r="15" spans="1:81" x14ac:dyDescent="0.25">
      <c r="A15" s="30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>
        <v>268026</v>
      </c>
      <c r="AN15" s="20"/>
      <c r="AO15" s="20"/>
      <c r="AP15" s="20"/>
      <c r="AQ15" s="21">
        <f>SUM(AM15:AP15)</f>
        <v>268026</v>
      </c>
      <c r="AS15" s="20">
        <v>412740</v>
      </c>
      <c r="AT15" s="20"/>
      <c r="AU15" s="20"/>
      <c r="AV15" s="20"/>
      <c r="AW15" s="21">
        <f>SUM(AS15:AV15)</f>
        <v>412740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115354833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115354833</v>
      </c>
    </row>
    <row r="16" spans="1:81" x14ac:dyDescent="0.25">
      <c r="A16" s="31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>
        <v>0.44600000000000001</v>
      </c>
      <c r="AN16" s="23"/>
      <c r="AO16" s="23"/>
      <c r="AP16" s="23"/>
      <c r="AQ16" s="23">
        <f>SUM(AM16:AP16)</f>
        <v>0.44600000000000001</v>
      </c>
      <c r="AS16" s="23">
        <v>0.69100000000000006</v>
      </c>
      <c r="AT16" s="23"/>
      <c r="AU16" s="23"/>
      <c r="AV16" s="23"/>
      <c r="AW16" s="23">
        <f>SUM(AS16:AV16)</f>
        <v>0.69100000000000006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258.15099999999995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258.15099999999995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2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58659712</v>
      </c>
      <c r="AN19" s="16">
        <f t="shared" si="34"/>
        <v>5733376</v>
      </c>
      <c r="AO19" s="16">
        <f t="shared" si="34"/>
        <v>63696501</v>
      </c>
      <c r="AP19" s="16">
        <f t="shared" si="34"/>
        <v>11006993</v>
      </c>
      <c r="AQ19" s="16">
        <f>SUM(AM19:AP19)</f>
        <v>139096582</v>
      </c>
      <c r="AS19" s="16">
        <f t="shared" ref="AS19:AV20" si="35">AS22+AS24</f>
        <v>63631929</v>
      </c>
      <c r="AT19" s="16">
        <f t="shared" si="35"/>
        <v>5904062</v>
      </c>
      <c r="AU19" s="16">
        <f t="shared" si="35"/>
        <v>70190928</v>
      </c>
      <c r="AV19" s="16">
        <f t="shared" si="35"/>
        <v>11781930</v>
      </c>
      <c r="AW19" s="16">
        <f>SUM(AS19:AV19)</f>
        <v>151508849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449119555</v>
      </c>
      <c r="BX19" s="16">
        <f t="shared" si="40"/>
        <v>41556857</v>
      </c>
      <c r="BY19" s="16">
        <f t="shared" si="40"/>
        <v>479754835</v>
      </c>
      <c r="BZ19" s="16">
        <f t="shared" si="40"/>
        <v>85909253</v>
      </c>
      <c r="CA19" s="16">
        <f>SUM(BW19:BZ19)</f>
        <v>1056340500</v>
      </c>
    </row>
    <row r="20" spans="1:79" ht="19.5" customHeight="1" x14ac:dyDescent="0.25">
      <c r="A20" s="32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2.0500000000000001E-2</v>
      </c>
      <c r="AN20" s="18">
        <f t="shared" si="34"/>
        <v>5.5004</v>
      </c>
      <c r="AO20" s="18">
        <f t="shared" si="34"/>
        <v>89.296289999999999</v>
      </c>
      <c r="AP20" s="18">
        <f t="shared" si="34"/>
        <v>6.4362000000000004</v>
      </c>
      <c r="AQ20" s="18">
        <f>SUM(AM20:AP20)</f>
        <v>101.25339</v>
      </c>
      <c r="AS20" s="18">
        <f t="shared" si="35"/>
        <v>2.18E-2</v>
      </c>
      <c r="AT20" s="18">
        <f t="shared" si="35"/>
        <v>6.3174000000000001</v>
      </c>
      <c r="AU20" s="18">
        <f t="shared" si="35"/>
        <v>97.48454000000001</v>
      </c>
      <c r="AV20" s="18">
        <f t="shared" si="35"/>
        <v>6.7991000000000001</v>
      </c>
      <c r="AW20" s="18">
        <f>SUM(AS20:AV20)</f>
        <v>110.62284000000001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0.14530000000000001</v>
      </c>
      <c r="BX20" s="18">
        <f t="shared" si="40"/>
        <v>41.822600000000001</v>
      </c>
      <c r="BY20" s="18">
        <f t="shared" si="40"/>
        <v>678.4534779999999</v>
      </c>
      <c r="BZ20" s="18">
        <f t="shared" si="40"/>
        <v>46.202500000000001</v>
      </c>
      <c r="CA20" s="18">
        <f>SUM(BW20:BZ20)</f>
        <v>766.62387799999988</v>
      </c>
    </row>
    <row r="21" spans="1:79" x14ac:dyDescent="0.25">
      <c r="A21" s="33" t="s">
        <v>26</v>
      </c>
      <c r="B21" s="34"/>
      <c r="C21" s="34"/>
      <c r="D21" s="34"/>
      <c r="E21" s="34"/>
      <c r="F21" s="34"/>
      <c r="G21" s="34"/>
    </row>
    <row r="22" spans="1:79" x14ac:dyDescent="0.25">
      <c r="A22" s="29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>
        <v>58659712</v>
      </c>
      <c r="AN22" s="20">
        <v>5720329</v>
      </c>
      <c r="AO22" s="20">
        <v>63456515</v>
      </c>
      <c r="AP22" s="20">
        <v>10992049</v>
      </c>
      <c r="AQ22" s="21">
        <f>SUM(AM22:AP22)</f>
        <v>138828605</v>
      </c>
      <c r="AS22" s="20">
        <v>63631929</v>
      </c>
      <c r="AT22" s="20">
        <v>5898084</v>
      </c>
      <c r="AU22" s="20">
        <v>69906358</v>
      </c>
      <c r="AV22" s="20">
        <v>11765603</v>
      </c>
      <c r="AW22" s="21">
        <f>SUM(AS22:AV22)</f>
        <v>151201974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449119555</v>
      </c>
      <c r="BX22" s="20">
        <f t="shared" si="41"/>
        <v>41321818</v>
      </c>
      <c r="BY22" s="20">
        <f t="shared" si="41"/>
        <v>478255612</v>
      </c>
      <c r="BZ22" s="20">
        <f t="shared" si="41"/>
        <v>85816158</v>
      </c>
      <c r="CA22" s="21">
        <f>SUM(BW22:BZ22)</f>
        <v>1054513143</v>
      </c>
    </row>
    <row r="23" spans="1:79" x14ac:dyDescent="0.25">
      <c r="A23" s="29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>
        <v>2.0500000000000001E-2</v>
      </c>
      <c r="AN23" s="23">
        <v>5.5004</v>
      </c>
      <c r="AO23" s="23">
        <v>88.92</v>
      </c>
      <c r="AP23" s="23">
        <v>6.4362000000000004</v>
      </c>
      <c r="AQ23" s="23">
        <f>SUM(AM23:AP23)</f>
        <v>100.8771</v>
      </c>
      <c r="AS23" s="23">
        <v>2.18E-2</v>
      </c>
      <c r="AT23" s="23">
        <v>6.3174000000000001</v>
      </c>
      <c r="AU23" s="23">
        <v>97.095200000000006</v>
      </c>
      <c r="AV23" s="23">
        <v>6.7991000000000001</v>
      </c>
      <c r="AW23" s="23">
        <f>SUM(AS23:AV23)</f>
        <v>110.23350000000001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0.14530000000000001</v>
      </c>
      <c r="BX23" s="23">
        <f t="shared" si="41"/>
        <v>41.822600000000001</v>
      </c>
      <c r="BY23" s="23">
        <f t="shared" si="41"/>
        <v>674.12849999999992</v>
      </c>
      <c r="BZ23" s="23">
        <f t="shared" si="41"/>
        <v>46.202500000000001</v>
      </c>
      <c r="CA23" s="23">
        <f>SUM(BW23:BZ23)</f>
        <v>762.29889999999989</v>
      </c>
    </row>
    <row r="24" spans="1:79" x14ac:dyDescent="0.25">
      <c r="A24" s="30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>
        <v>13047</v>
      </c>
      <c r="AO24" s="20">
        <v>239986</v>
      </c>
      <c r="AP24" s="20">
        <v>14944</v>
      </c>
      <c r="AQ24" s="21">
        <f>SUM(AM24:AP24)</f>
        <v>267977</v>
      </c>
      <c r="AS24" s="20"/>
      <c r="AT24" s="20">
        <v>5978</v>
      </c>
      <c r="AU24" s="20">
        <v>284570</v>
      </c>
      <c r="AV24" s="20">
        <v>16327</v>
      </c>
      <c r="AW24" s="21">
        <f>SUM(AS24:AV24)</f>
        <v>306875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235039</v>
      </c>
      <c r="BY24" s="20">
        <f t="shared" si="41"/>
        <v>1499223</v>
      </c>
      <c r="BZ24" s="20">
        <f t="shared" si="41"/>
        <v>93095</v>
      </c>
      <c r="CA24" s="21">
        <f>SUM(BW24:BZ24)</f>
        <v>1827357</v>
      </c>
    </row>
    <row r="25" spans="1:79" x14ac:dyDescent="0.25">
      <c r="A25" s="31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>
        <v>0.37629000000000001</v>
      </c>
      <c r="AP25" s="23"/>
      <c r="AQ25" s="23">
        <f>SUM(AM25:AP25)</f>
        <v>0.37629000000000001</v>
      </c>
      <c r="AS25" s="23"/>
      <c r="AT25" s="23"/>
      <c r="AU25" s="23">
        <v>0.38934000000000002</v>
      </c>
      <c r="AV25" s="23"/>
      <c r="AW25" s="23">
        <f>SUM(AS25:AV25)</f>
        <v>0.38934000000000002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4.3249779999999998</v>
      </c>
      <c r="BZ25" s="23">
        <f t="shared" si="41"/>
        <v>0</v>
      </c>
      <c r="CA25" s="23">
        <f>SUM(BW25:BZ25)</f>
        <v>4.3249779999999998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2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18016003</v>
      </c>
      <c r="AN28" s="16">
        <f t="shared" si="48"/>
        <v>914762</v>
      </c>
      <c r="AO28" s="16">
        <f t="shared" si="48"/>
        <v>10919900</v>
      </c>
      <c r="AP28" s="16">
        <f t="shared" si="48"/>
        <v>4861592</v>
      </c>
      <c r="AQ28" s="17">
        <f>SUM(AM28:AP28)</f>
        <v>34712257</v>
      </c>
      <c r="AS28" s="16">
        <f t="shared" ref="AS28:AV29" si="49">AS31+AS33</f>
        <v>19611348</v>
      </c>
      <c r="AT28" s="16">
        <f t="shared" si="49"/>
        <v>1243164</v>
      </c>
      <c r="AU28" s="16">
        <f t="shared" si="49"/>
        <v>11899389</v>
      </c>
      <c r="AV28" s="16">
        <f t="shared" si="49"/>
        <v>5144715</v>
      </c>
      <c r="AW28" s="17">
        <f>SUM(AS28:AV28)</f>
        <v>37898616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144465920</v>
      </c>
      <c r="BX28" s="16">
        <f t="shared" si="54"/>
        <v>8131092</v>
      </c>
      <c r="BY28" s="16">
        <f t="shared" si="54"/>
        <v>92455286</v>
      </c>
      <c r="BZ28" s="16">
        <f t="shared" si="54"/>
        <v>47151365</v>
      </c>
      <c r="CA28" s="17">
        <f>SUM(BW28:BZ28)</f>
        <v>292203663</v>
      </c>
    </row>
    <row r="29" spans="1:79" x14ac:dyDescent="0.25">
      <c r="A29" s="32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16.587</v>
      </c>
      <c r="AN29" s="18">
        <f t="shared" si="48"/>
        <v>1.401</v>
      </c>
      <c r="AO29" s="18">
        <f t="shared" si="48"/>
        <v>0</v>
      </c>
      <c r="AP29" s="18">
        <f t="shared" si="48"/>
        <v>0</v>
      </c>
      <c r="AQ29" s="18">
        <f>SUM(AM29:AP29)</f>
        <v>17.988</v>
      </c>
      <c r="AS29" s="18">
        <f t="shared" si="49"/>
        <v>14.997</v>
      </c>
      <c r="AT29" s="18">
        <f t="shared" si="49"/>
        <v>1.704</v>
      </c>
      <c r="AU29" s="18">
        <f t="shared" si="49"/>
        <v>0</v>
      </c>
      <c r="AV29" s="18">
        <f t="shared" si="49"/>
        <v>0</v>
      </c>
      <c r="AW29" s="18">
        <f>SUM(AS29:AV29)</f>
        <v>16.701000000000001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128.703</v>
      </c>
      <c r="BX29" s="18">
        <f t="shared" si="54"/>
        <v>11.014000000000001</v>
      </c>
      <c r="BY29" s="18">
        <f t="shared" si="54"/>
        <v>0</v>
      </c>
      <c r="BZ29" s="18">
        <f t="shared" si="54"/>
        <v>0</v>
      </c>
      <c r="CA29" s="18">
        <f>SUM(BW29:BZ29)</f>
        <v>139.71700000000001</v>
      </c>
    </row>
    <row r="30" spans="1:79" x14ac:dyDescent="0.25">
      <c r="A30" s="33" t="s">
        <v>26</v>
      </c>
      <c r="B30" s="34"/>
      <c r="C30" s="34"/>
      <c r="D30" s="34"/>
      <c r="E30" s="34"/>
      <c r="F30" s="34"/>
      <c r="G30" s="34"/>
    </row>
    <row r="31" spans="1:79" x14ac:dyDescent="0.25">
      <c r="A31" s="30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>
        <v>17534270</v>
      </c>
      <c r="AN31" s="20">
        <v>914762</v>
      </c>
      <c r="AO31" s="20">
        <v>2833628</v>
      </c>
      <c r="AP31" s="20">
        <v>1322596</v>
      </c>
      <c r="AQ31" s="21">
        <f>SUM(AM31:AP31)</f>
        <v>22605256</v>
      </c>
      <c r="AS31" s="20">
        <v>19068238</v>
      </c>
      <c r="AT31" s="20">
        <v>1243164</v>
      </c>
      <c r="AU31" s="20">
        <v>2974693</v>
      </c>
      <c r="AV31" s="20">
        <v>1362780</v>
      </c>
      <c r="AW31" s="21">
        <f>SUM(AS31:AV31)</f>
        <v>24648875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138385115</v>
      </c>
      <c r="BX31" s="20">
        <f t="shared" si="55"/>
        <v>8131092</v>
      </c>
      <c r="BY31" s="20">
        <f t="shared" si="55"/>
        <v>20625177</v>
      </c>
      <c r="BZ31" s="20">
        <f t="shared" si="55"/>
        <v>9624646</v>
      </c>
      <c r="CA31" s="21">
        <f>SUM(BW31:BZ31)</f>
        <v>176766030</v>
      </c>
    </row>
    <row r="32" spans="1:79" x14ac:dyDescent="0.25">
      <c r="A32" s="31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>
        <v>16.587</v>
      </c>
      <c r="AN32" s="25">
        <v>1.401</v>
      </c>
      <c r="AO32" s="23"/>
      <c r="AP32" s="23"/>
      <c r="AQ32" s="23">
        <f>SUM(AM32:AP32)</f>
        <v>17.988</v>
      </c>
      <c r="AS32" s="25">
        <v>14.997</v>
      </c>
      <c r="AT32" s="25">
        <v>1.704</v>
      </c>
      <c r="AU32" s="23"/>
      <c r="AV32" s="23"/>
      <c r="AW32" s="23">
        <f>SUM(AS32:AV32)</f>
        <v>16.701000000000001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128.703</v>
      </c>
      <c r="BX32" s="25">
        <f t="shared" si="55"/>
        <v>11.014000000000001</v>
      </c>
      <c r="BY32" s="23">
        <f t="shared" si="55"/>
        <v>0</v>
      </c>
      <c r="BZ32" s="23">
        <f t="shared" si="55"/>
        <v>0</v>
      </c>
      <c r="CA32" s="23">
        <f>SUM(BW32:BZ32)</f>
        <v>139.71700000000001</v>
      </c>
    </row>
    <row r="33" spans="1:79" x14ac:dyDescent="0.25">
      <c r="A33" s="30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>
        <v>481733</v>
      </c>
      <c r="AN33" s="20"/>
      <c r="AO33" s="20">
        <v>8086272</v>
      </c>
      <c r="AP33" s="20">
        <v>3538996</v>
      </c>
      <c r="AQ33" s="21">
        <f>SUM(AM33:AP33)</f>
        <v>12107001</v>
      </c>
      <c r="AS33" s="20">
        <v>543110</v>
      </c>
      <c r="AT33" s="20"/>
      <c r="AU33" s="20">
        <v>8924696</v>
      </c>
      <c r="AV33" s="20">
        <v>3781935</v>
      </c>
      <c r="AW33" s="21">
        <f>SUM(AS33:AV33)</f>
        <v>13249741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6080805</v>
      </c>
      <c r="BX33" s="20">
        <f t="shared" si="55"/>
        <v>0</v>
      </c>
      <c r="BY33" s="20">
        <f t="shared" si="55"/>
        <v>71830109</v>
      </c>
      <c r="BZ33" s="20">
        <f t="shared" si="55"/>
        <v>37526719</v>
      </c>
      <c r="CA33" s="21">
        <f>SUM(BW33:BZ33)</f>
        <v>115437633</v>
      </c>
    </row>
    <row r="34" spans="1:79" x14ac:dyDescent="0.25">
      <c r="A34" s="31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2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438465</v>
      </c>
      <c r="AN37" s="16"/>
      <c r="AO37" s="16">
        <v>1044633</v>
      </c>
      <c r="AP37" s="16"/>
      <c r="AQ37" s="17">
        <f>SUM(AM37:AP37)</f>
        <v>1483098</v>
      </c>
      <c r="AS37" s="16">
        <v>429636</v>
      </c>
      <c r="AT37" s="16"/>
      <c r="AU37" s="16">
        <v>1012112</v>
      </c>
      <c r="AV37" s="16"/>
      <c r="AW37" s="17">
        <f>SUM(AS37:AV37)</f>
        <v>1441748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2134443</v>
      </c>
      <c r="BX37" s="16">
        <f t="shared" si="56"/>
        <v>0</v>
      </c>
      <c r="BY37" s="16">
        <f t="shared" si="56"/>
        <v>5135884</v>
      </c>
      <c r="BZ37" s="16">
        <f t="shared" si="56"/>
        <v>0</v>
      </c>
      <c r="CA37" s="17">
        <f>SUM(BW37:BZ37)</f>
        <v>7270327</v>
      </c>
    </row>
    <row r="38" spans="1:79" x14ac:dyDescent="0.25">
      <c r="A38" s="32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0.628</v>
      </c>
      <c r="AN38" s="18"/>
      <c r="AO38" s="18">
        <v>1.5029999999999999</v>
      </c>
      <c r="AP38" s="18"/>
      <c r="AQ38" s="18">
        <f>SUM(AM38:AP38)</f>
        <v>2.1309999999999998</v>
      </c>
      <c r="AS38" s="18">
        <v>0.60899999999999999</v>
      </c>
      <c r="AT38" s="18"/>
      <c r="AU38" s="18">
        <v>1.4430000000000001</v>
      </c>
      <c r="AV38" s="18"/>
      <c r="AW38" s="18">
        <f>SUM(AS38:AV38)</f>
        <v>2.052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3.0510000000000002</v>
      </c>
      <c r="BX38" s="18">
        <f t="shared" si="56"/>
        <v>0</v>
      </c>
      <c r="BY38" s="18">
        <f t="shared" si="56"/>
        <v>7.5329999999999995</v>
      </c>
      <c r="BZ38" s="18">
        <f t="shared" si="56"/>
        <v>0</v>
      </c>
      <c r="CA38" s="18">
        <f>SUM(BW38:BZ38)</f>
        <v>10.584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2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/>
      <c r="AN41" s="16"/>
      <c r="AO41" s="16">
        <v>105048</v>
      </c>
      <c r="AP41" s="16"/>
      <c r="AQ41" s="17">
        <f>SUM(AM41:AP41)</f>
        <v>105048</v>
      </c>
      <c r="AS41" s="16"/>
      <c r="AT41" s="16"/>
      <c r="AU41" s="16">
        <v>102184</v>
      </c>
      <c r="AV41" s="16"/>
      <c r="AW41" s="17">
        <f>SUM(AS41:AV41)</f>
        <v>102184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734048</v>
      </c>
      <c r="BZ41" s="16">
        <f t="shared" si="57"/>
        <v>0</v>
      </c>
      <c r="CA41" s="17">
        <f>SUM(BW41:BZ41)</f>
        <v>734048</v>
      </c>
    </row>
    <row r="42" spans="1:79" x14ac:dyDescent="0.25">
      <c r="A42" s="32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32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/>
      <c r="AN45" s="16"/>
      <c r="AO45" s="16">
        <v>3928710</v>
      </c>
      <c r="AP45" s="16">
        <v>933</v>
      </c>
      <c r="AQ45" s="17">
        <f>SUM(AM45:AP45)</f>
        <v>3929643</v>
      </c>
      <c r="AS45" s="16"/>
      <c r="AT45" s="16"/>
      <c r="AU45" s="16">
        <v>3970277</v>
      </c>
      <c r="AV45" s="16"/>
      <c r="AW45" s="17">
        <f>SUM(AS45:AV45)</f>
        <v>3970277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28793486</v>
      </c>
      <c r="BZ45" s="16">
        <f t="shared" si="58"/>
        <v>10202</v>
      </c>
      <c r="CA45" s="17">
        <f>SUM(BW45:BZ45)</f>
        <v>28803688</v>
      </c>
    </row>
    <row r="46" spans="1:79" x14ac:dyDescent="0.25">
      <c r="A46" s="32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/>
      <c r="AN46" s="18"/>
      <c r="AO46" s="18">
        <v>5.657</v>
      </c>
      <c r="AP46" s="18"/>
      <c r="AQ46" s="18">
        <f>SUM(AM46:AP46)</f>
        <v>5.657</v>
      </c>
      <c r="AS46" s="18"/>
      <c r="AT46" s="18"/>
      <c r="AU46" s="18">
        <f>4.482+1.242</f>
        <v>5.7240000000000002</v>
      </c>
      <c r="AV46" s="18"/>
      <c r="AW46" s="18">
        <f>SUM(AS46:AV46)</f>
        <v>5.7240000000000002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42.564000000000007</v>
      </c>
      <c r="BZ46" s="18">
        <f t="shared" si="58"/>
        <v>0</v>
      </c>
      <c r="CA46" s="18">
        <f>SUM(BW46:BZ46)</f>
        <v>42.564000000000007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8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AM52+AM54+AM56</f>
        <v>23720202</v>
      </c>
      <c r="AN49" s="16">
        <f t="shared" ref="AN49:AP49" si="65">AN52+AN54+AN56</f>
        <v>0</v>
      </c>
      <c r="AO49" s="16">
        <f t="shared" si="65"/>
        <v>4589</v>
      </c>
      <c r="AP49" s="16">
        <f t="shared" si="65"/>
        <v>12947</v>
      </c>
      <c r="AQ49" s="17">
        <f>SUM(AM49:AP49)</f>
        <v>23737738</v>
      </c>
      <c r="AS49" s="16">
        <f>AS52+AS54+AS56</f>
        <v>21336905</v>
      </c>
      <c r="AT49" s="16">
        <f t="shared" ref="AT49:AV49" si="66">AT52+AT54+AT56</f>
        <v>0</v>
      </c>
      <c r="AU49" s="16">
        <f t="shared" si="66"/>
        <v>4154</v>
      </c>
      <c r="AV49" s="16">
        <f t="shared" si="66"/>
        <v>9681</v>
      </c>
      <c r="AW49" s="17">
        <f>SUM(AS49:AV49)</f>
        <v>21350740</v>
      </c>
      <c r="AY49" s="16">
        <f>AY52+AY54+AY56</f>
        <v>0</v>
      </c>
      <c r="AZ49" s="16">
        <f t="shared" ref="AZ49:BB49" si="67">AZ52+AZ54+AZ56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8">BF52+BF54+BF56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BK52+BK54+BK56</f>
        <v>0</v>
      </c>
      <c r="BL49" s="16">
        <f t="shared" ref="BL49:BN49" si="69">BL52+BL54+BL56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BQ52+BQ54+BQ56</f>
        <v>0</v>
      </c>
      <c r="BR49" s="16">
        <f t="shared" ref="BR49:BT49" si="70">BR52+BR54+BR56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BW52+BW54+BW56</f>
        <v>166796152</v>
      </c>
      <c r="BX49" s="16">
        <f t="shared" ref="BX49:BZ49" si="71">BX52+BX54+BX56</f>
        <v>0</v>
      </c>
      <c r="BY49" s="16">
        <f t="shared" si="71"/>
        <v>40605</v>
      </c>
      <c r="BZ49" s="16">
        <f t="shared" si="71"/>
        <v>76612</v>
      </c>
      <c r="CA49" s="17">
        <f>SUM(BW49:BZ49)</f>
        <v>166913369</v>
      </c>
    </row>
    <row r="50" spans="1:79" x14ac:dyDescent="0.25">
      <c r="A50" s="39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4.8709999999999996E-2</v>
      </c>
      <c r="AQ50" s="18">
        <f>SUM(AM50:AP50)</f>
        <v>4.8709999999999996E-2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4.0000000000000001E-3</v>
      </c>
      <c r="AW50" s="18">
        <f>SUM(AS50:AV50)</f>
        <v>4.0000000000000001E-3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5.271E-2</v>
      </c>
      <c r="CA50" s="18">
        <f>SUM(BW50:BZ50)</f>
        <v>5.271E-2</v>
      </c>
    </row>
    <row r="51" spans="1:79" x14ac:dyDescent="0.25">
      <c r="A51" s="33" t="s">
        <v>26</v>
      </c>
      <c r="B51" s="34"/>
      <c r="C51" s="34"/>
      <c r="D51" s="34"/>
      <c r="E51" s="34"/>
      <c r="F51" s="34"/>
      <c r="G51" s="34"/>
    </row>
    <row r="52" spans="1:79" ht="21.75" customHeight="1" x14ac:dyDescent="0.25">
      <c r="A52" s="38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>
        <v>4589</v>
      </c>
      <c r="AP52" s="20">
        <v>10171</v>
      </c>
      <c r="AQ52" s="20">
        <f t="shared" ref="AQ52:AQ55" si="91">SUM(AM52:AP52)</f>
        <v>14760</v>
      </c>
      <c r="AS52" s="20"/>
      <c r="AT52" s="20"/>
      <c r="AU52" s="20">
        <v>4154</v>
      </c>
      <c r="AV52" s="20">
        <v>8430</v>
      </c>
      <c r="AW52" s="20">
        <f t="shared" ref="AW52:AW55" si="92">SUM(AS52:AV52)</f>
        <v>12584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40605</v>
      </c>
      <c r="BZ52" s="20">
        <f t="shared" si="97"/>
        <v>72585</v>
      </c>
      <c r="CA52" s="20">
        <f t="shared" ref="CA52:CA55" si="98">SUM(BW52:BZ52)</f>
        <v>113190</v>
      </c>
    </row>
    <row r="53" spans="1:79" ht="21.75" customHeight="1" x14ac:dyDescent="0.25">
      <c r="A53" s="39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>
        <v>5.0000000000000001E-3</v>
      </c>
      <c r="AQ53" s="23">
        <f t="shared" si="91"/>
        <v>5.0000000000000001E-3</v>
      </c>
      <c r="AS53" s="23"/>
      <c r="AT53" s="23"/>
      <c r="AU53" s="23"/>
      <c r="AV53" s="23">
        <v>2E-3</v>
      </c>
      <c r="AW53" s="23">
        <f t="shared" si="92"/>
        <v>2E-3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7.0000000000000001E-3</v>
      </c>
      <c r="CA53" s="23">
        <f t="shared" si="98"/>
        <v>7.0000000000000001E-3</v>
      </c>
    </row>
    <row r="54" spans="1:79" ht="20.25" customHeight="1" x14ac:dyDescent="0.25">
      <c r="A54" s="38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>
        <v>23720202</v>
      </c>
      <c r="AN54" s="20"/>
      <c r="AO54" s="20"/>
      <c r="AP54" s="20"/>
      <c r="AQ54" s="20">
        <f t="shared" si="91"/>
        <v>23720202</v>
      </c>
      <c r="AS54" s="20">
        <v>21336905</v>
      </c>
      <c r="AT54" s="20"/>
      <c r="AU54" s="20"/>
      <c r="AV54" s="20"/>
      <c r="AW54" s="20">
        <f t="shared" si="92"/>
        <v>21336905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166796152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166796152</v>
      </c>
    </row>
    <row r="55" spans="1:79" ht="20.25" customHeight="1" x14ac:dyDescent="0.25">
      <c r="A55" s="39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8" t="s">
        <v>71</v>
      </c>
      <c r="B56" s="19" t="s">
        <v>21</v>
      </c>
      <c r="C56" s="20"/>
      <c r="D56" s="20"/>
      <c r="E56" s="20"/>
      <c r="F56" s="20"/>
      <c r="G56" s="20">
        <f t="shared" ref="G56:G57" si="99">SUM(C56:F56)</f>
        <v>0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>
        <v>2776</v>
      </c>
      <c r="AQ56" s="20">
        <f t="shared" ref="AQ56:AQ57" si="105">SUM(AM56:AP56)</f>
        <v>2776</v>
      </c>
      <c r="AS56" s="20"/>
      <c r="AT56" s="20"/>
      <c r="AU56" s="20"/>
      <c r="AV56" s="20">
        <v>1251</v>
      </c>
      <c r="AW56" s="20">
        <f t="shared" ref="AW56:AW57" si="106">SUM(AS56:AV56)</f>
        <v>1251</v>
      </c>
      <c r="AY56" s="20"/>
      <c r="AZ56" s="20"/>
      <c r="BA56" s="20"/>
      <c r="BB56" s="20"/>
      <c r="BC56" s="20">
        <f t="shared" ref="BC56:BC57" si="107">SUM(AY56:BB56)</f>
        <v>0</v>
      </c>
      <c r="BE56" s="20"/>
      <c r="BF56" s="20"/>
      <c r="BG56" s="20"/>
      <c r="BH56" s="20"/>
      <c r="BI56" s="20">
        <f t="shared" ref="BI56:BI57" si="108">SUM(BE56:BH56)</f>
        <v>0</v>
      </c>
      <c r="BK56" s="20"/>
      <c r="BL56" s="20"/>
      <c r="BM56" s="20"/>
      <c r="BN56" s="20"/>
      <c r="BO56" s="20">
        <f t="shared" ref="BO56:BO57" si="109">SUM(BK56:BN56)</f>
        <v>0</v>
      </c>
      <c r="BQ56" s="20"/>
      <c r="BR56" s="20"/>
      <c r="BS56" s="20"/>
      <c r="BT56" s="20"/>
      <c r="BU56" s="20">
        <f t="shared" ref="BU56:BU57" si="110">SUM(BQ56:BT56)</f>
        <v>0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4027</v>
      </c>
      <c r="CA56" s="20">
        <f t="shared" ref="CA56:CA57" si="115">SUM(BW56:BZ56)</f>
        <v>4027</v>
      </c>
    </row>
    <row r="57" spans="1:79" ht="20.25" customHeight="1" x14ac:dyDescent="0.25">
      <c r="A57" s="39"/>
      <c r="B57" s="19" t="s">
        <v>22</v>
      </c>
      <c r="C57" s="23"/>
      <c r="D57" s="23"/>
      <c r="E57" s="23"/>
      <c r="F57" s="23"/>
      <c r="G57" s="23">
        <f t="shared" si="99"/>
        <v>0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>
        <v>4.3709999999999999E-2</v>
      </c>
      <c r="AQ57" s="23">
        <f t="shared" si="105"/>
        <v>4.3709999999999999E-2</v>
      </c>
      <c r="AS57" s="23"/>
      <c r="AT57" s="23"/>
      <c r="AU57" s="23"/>
      <c r="AV57" s="23">
        <v>2E-3</v>
      </c>
      <c r="AW57" s="23">
        <f t="shared" si="106"/>
        <v>2E-3</v>
      </c>
      <c r="AY57" s="23"/>
      <c r="AZ57" s="23"/>
      <c r="BA57" s="23"/>
      <c r="BB57" s="23"/>
      <c r="BC57" s="23">
        <f t="shared" si="107"/>
        <v>0</v>
      </c>
      <c r="BE57" s="23"/>
      <c r="BF57" s="23"/>
      <c r="BG57" s="23"/>
      <c r="BH57" s="23"/>
      <c r="BI57" s="23">
        <f t="shared" si="108"/>
        <v>0</v>
      </c>
      <c r="BK57" s="23"/>
      <c r="BL57" s="23"/>
      <c r="BM57" s="23"/>
      <c r="BN57" s="23"/>
      <c r="BO57" s="23">
        <f t="shared" si="109"/>
        <v>0</v>
      </c>
      <c r="BQ57" s="23"/>
      <c r="BR57" s="23"/>
      <c r="BS57" s="23"/>
      <c r="BT57" s="23"/>
      <c r="BU57" s="23">
        <f t="shared" si="110"/>
        <v>0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4.5710000000000001E-2</v>
      </c>
      <c r="CA57" s="23">
        <f t="shared" si="115"/>
        <v>4.5710000000000001E-2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45</v>
      </c>
      <c r="B59" s="24"/>
      <c r="C59" s="24"/>
      <c r="D59" s="24"/>
      <c r="E59" s="24"/>
      <c r="F59" s="24"/>
      <c r="G59" s="24"/>
    </row>
    <row r="60" spans="1:79" x14ac:dyDescent="0.25">
      <c r="A60" s="32" t="s">
        <v>46</v>
      </c>
      <c r="B60" s="15" t="s">
        <v>21</v>
      </c>
      <c r="C60" s="16">
        <v>679678</v>
      </c>
      <c r="D60" s="16"/>
      <c r="E60" s="16"/>
      <c r="F60" s="16"/>
      <c r="G60" s="17">
        <f>SUM(C60:F60)</f>
        <v>679678</v>
      </c>
      <c r="I60" s="16">
        <v>592805</v>
      </c>
      <c r="J60" s="16"/>
      <c r="K60" s="16"/>
      <c r="L60" s="16"/>
      <c r="M60" s="17">
        <f>SUM(I60:L60)</f>
        <v>592805</v>
      </c>
      <c r="O60" s="16">
        <v>669862</v>
      </c>
      <c r="P60" s="16"/>
      <c r="Q60" s="16"/>
      <c r="R60" s="16"/>
      <c r="S60" s="17">
        <f>SUM(O60:R60)</f>
        <v>669862</v>
      </c>
      <c r="T60" s="7"/>
      <c r="U60" s="16">
        <v>1003</v>
      </c>
      <c r="V60" s="16"/>
      <c r="W60" s="16"/>
      <c r="X60" s="16"/>
      <c r="Y60" s="17">
        <f>SUM(U60:X60)</f>
        <v>1003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L60" s="7"/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>
        <v>0</v>
      </c>
      <c r="BA60" s="16">
        <v>0</v>
      </c>
      <c r="BB60" s="16">
        <v>0</v>
      </c>
      <c r="BC60" s="17">
        <f>SUM(AY60:BB60)</f>
        <v>0</v>
      </c>
      <c r="BD60" s="7"/>
      <c r="BE60" s="16"/>
      <c r="BF60" s="16">
        <v>0</v>
      </c>
      <c r="BG60" s="16">
        <v>0</v>
      </c>
      <c r="BH60" s="16">
        <v>0</v>
      </c>
      <c r="BI60" s="17">
        <f>SUM(BE60:BH60)</f>
        <v>0</v>
      </c>
      <c r="BK60" s="16"/>
      <c r="BL60" s="16">
        <v>0</v>
      </c>
      <c r="BM60" s="16">
        <v>0</v>
      </c>
      <c r="BN60" s="16">
        <v>0</v>
      </c>
      <c r="BO60" s="17">
        <f>SUM(BK60:BN60)</f>
        <v>0</v>
      </c>
      <c r="BQ60" s="16"/>
      <c r="BR60" s="16">
        <v>0</v>
      </c>
      <c r="BS60" s="16">
        <v>0</v>
      </c>
      <c r="BT60" s="16">
        <v>0</v>
      </c>
      <c r="BU60" s="17">
        <f>SUM(BQ60:BT60)</f>
        <v>0</v>
      </c>
      <c r="BW60" s="16">
        <f t="shared" ref="BW60:BZ61" si="116">C60+I60+O60+U60+AA60+AG60+AM60+AS60+AY60+BE60+BK60+BQ60</f>
        <v>1943348</v>
      </c>
      <c r="BX60" s="16">
        <f t="shared" si="116"/>
        <v>0</v>
      </c>
      <c r="BY60" s="16">
        <f t="shared" si="116"/>
        <v>0</v>
      </c>
      <c r="BZ60" s="16">
        <f t="shared" si="116"/>
        <v>0</v>
      </c>
      <c r="CA60" s="17">
        <f>SUM(BW60:BZ60)</f>
        <v>1943348</v>
      </c>
    </row>
    <row r="61" spans="1:79" x14ac:dyDescent="0.25">
      <c r="A61" s="32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f>SUM(AY61:BB61)</f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f>SUM(BE61:BH61)</f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f>SUM(BK61:BN61)</f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53</v>
      </c>
      <c r="B63" s="24"/>
      <c r="C63" s="24"/>
      <c r="D63" s="24"/>
      <c r="E63" s="24"/>
      <c r="F63" s="24"/>
      <c r="G63" s="24"/>
    </row>
    <row r="64" spans="1:79" x14ac:dyDescent="0.25">
      <c r="A64" s="32" t="s">
        <v>54</v>
      </c>
      <c r="B64" s="15" t="s">
        <v>21</v>
      </c>
      <c r="C64" s="16">
        <v>7817</v>
      </c>
      <c r="D64" s="16"/>
      <c r="E64" s="16">
        <v>521817</v>
      </c>
      <c r="F64" s="16">
        <v>276460</v>
      </c>
      <c r="G64" s="17">
        <f>SUM(C64:F64)</f>
        <v>806094</v>
      </c>
      <c r="I64" s="16">
        <v>6850</v>
      </c>
      <c r="J64" s="16"/>
      <c r="K64" s="16">
        <v>480020</v>
      </c>
      <c r="L64" s="16">
        <v>245962</v>
      </c>
      <c r="M64" s="17">
        <f>SUM(I64:L64)</f>
        <v>732832</v>
      </c>
      <c r="O64" s="16">
        <v>7738</v>
      </c>
      <c r="P64" s="16"/>
      <c r="Q64" s="16">
        <v>513863</v>
      </c>
      <c r="R64" s="16">
        <v>255922</v>
      </c>
      <c r="S64" s="17">
        <f>SUM(O64:R64)</f>
        <v>777523</v>
      </c>
      <c r="U64" s="16">
        <v>7840</v>
      </c>
      <c r="V64" s="16"/>
      <c r="W64" s="16">
        <v>452650</v>
      </c>
      <c r="X64" s="16">
        <v>248312</v>
      </c>
      <c r="Y64" s="17">
        <f>SUM(U64:X64)</f>
        <v>708802</v>
      </c>
      <c r="AA64" s="16">
        <v>8780</v>
      </c>
      <c r="AB64" s="16"/>
      <c r="AC64" s="16">
        <v>446221</v>
      </c>
      <c r="AD64" s="16">
        <v>248388</v>
      </c>
      <c r="AE64" s="17">
        <f>SUM(AA64:AD64)</f>
        <v>703389</v>
      </c>
      <c r="AG64" s="16">
        <v>10600</v>
      </c>
      <c r="AH64" s="16"/>
      <c r="AI64" s="16">
        <v>431784</v>
      </c>
      <c r="AJ64" s="16">
        <v>257614</v>
      </c>
      <c r="AK64" s="17">
        <f>SUM(AG64:AJ64)</f>
        <v>699998</v>
      </c>
      <c r="AM64" s="16">
        <v>10846</v>
      </c>
      <c r="AN64" s="16"/>
      <c r="AO64" s="16">
        <v>364041</v>
      </c>
      <c r="AP64" s="16">
        <v>275129</v>
      </c>
      <c r="AQ64" s="17">
        <f>SUM(AM64:AP64)</f>
        <v>650016</v>
      </c>
      <c r="AS64" s="16">
        <v>11025</v>
      </c>
      <c r="AT64" s="16"/>
      <c r="AU64" s="16">
        <v>338385</v>
      </c>
      <c r="AV64" s="16">
        <v>294170</v>
      </c>
      <c r="AW64" s="17">
        <f>SUM(AS64:AV64)</f>
        <v>643580</v>
      </c>
      <c r="AY64" s="16">
        <v>0</v>
      </c>
      <c r="AZ64" s="16">
        <v>0</v>
      </c>
      <c r="BA64" s="16">
        <v>0</v>
      </c>
      <c r="BB64" s="16">
        <v>0</v>
      </c>
      <c r="BC64" s="17">
        <f>SUM(AY64:BB64)</f>
        <v>0</v>
      </c>
      <c r="BE64" s="16">
        <v>0</v>
      </c>
      <c r="BF64" s="16">
        <v>0</v>
      </c>
      <c r="BG64" s="16">
        <v>0</v>
      </c>
      <c r="BH64" s="16">
        <v>0</v>
      </c>
      <c r="BI64" s="17">
        <f>SUM(BE64:BH64)</f>
        <v>0</v>
      </c>
      <c r="BK64" s="16">
        <v>0</v>
      </c>
      <c r="BL64" s="16">
        <v>0</v>
      </c>
      <c r="BM64" s="16">
        <v>0</v>
      </c>
      <c r="BN64" s="16">
        <v>0</v>
      </c>
      <c r="BO64" s="17">
        <f>SUM(BK64:BN64)</f>
        <v>0</v>
      </c>
      <c r="BQ64" s="16">
        <v>0</v>
      </c>
      <c r="BR64" s="16">
        <v>0</v>
      </c>
      <c r="BS64" s="16">
        <v>0</v>
      </c>
      <c r="BT64" s="16">
        <v>0</v>
      </c>
      <c r="BU64" s="17">
        <f>SUM(BQ64:BT64)</f>
        <v>0</v>
      </c>
      <c r="BW64" s="16">
        <f t="shared" ref="BW64:BZ65" si="117">C64+I64+O64+U64+AA64+AG64+AM64+AS64+AY64+BE64+BK64+BQ64</f>
        <v>71496</v>
      </c>
      <c r="BX64" s="16">
        <f t="shared" si="117"/>
        <v>0</v>
      </c>
      <c r="BY64" s="16">
        <f t="shared" si="117"/>
        <v>3548781</v>
      </c>
      <c r="BZ64" s="16">
        <f t="shared" si="117"/>
        <v>2101957</v>
      </c>
      <c r="CA64" s="17">
        <f>SUM(BW64:BZ64)</f>
        <v>5722234</v>
      </c>
    </row>
    <row r="65" spans="1:79" x14ac:dyDescent="0.25">
      <c r="A65" s="32"/>
      <c r="B65" s="15" t="s">
        <v>22</v>
      </c>
      <c r="C65" s="18"/>
      <c r="D65" s="18"/>
      <c r="E65" s="18">
        <v>0.104</v>
      </c>
      <c r="F65" s="18">
        <v>4.2999999999999997E-2</v>
      </c>
      <c r="G65" s="18">
        <f>SUM(C65:F65)</f>
        <v>0.14699999999999999</v>
      </c>
      <c r="I65" s="18"/>
      <c r="J65" s="18"/>
      <c r="K65" s="18">
        <v>0.106</v>
      </c>
      <c r="L65" s="18">
        <v>0.05</v>
      </c>
      <c r="M65" s="18">
        <f>SUM(I65:L65)</f>
        <v>0.156</v>
      </c>
      <c r="O65" s="18"/>
      <c r="P65" s="18"/>
      <c r="Q65" s="18">
        <v>0.108</v>
      </c>
      <c r="R65" s="18">
        <v>0.05</v>
      </c>
      <c r="S65" s="18">
        <f>SUM(O65:R65)</f>
        <v>0.158</v>
      </c>
      <c r="U65" s="18"/>
      <c r="V65" s="18"/>
      <c r="W65" s="18">
        <v>0.112</v>
      </c>
      <c r="X65" s="18">
        <v>4.9000000000000002E-2</v>
      </c>
      <c r="Y65" s="18">
        <f>SUM(U65:X65)</f>
        <v>0.161</v>
      </c>
      <c r="AA65" s="18"/>
      <c r="AB65" s="18"/>
      <c r="AC65" s="18">
        <v>0.11600000000000001</v>
      </c>
      <c r="AD65" s="18">
        <v>0.05</v>
      </c>
      <c r="AE65" s="18">
        <f>SUM(AA65:AD65)</f>
        <v>0.16600000000000001</v>
      </c>
      <c r="AG65" s="18"/>
      <c r="AH65" s="18"/>
      <c r="AI65" s="18">
        <v>0.121</v>
      </c>
      <c r="AJ65" s="18">
        <v>4.5999999999999999E-2</v>
      </c>
      <c r="AK65" s="18">
        <f>SUM(AG65:AJ65)</f>
        <v>0.16699999999999998</v>
      </c>
      <c r="AM65" s="18"/>
      <c r="AN65" s="18"/>
      <c r="AO65" s="18">
        <v>0.125</v>
      </c>
      <c r="AP65" s="18">
        <v>5.1999999999999998E-2</v>
      </c>
      <c r="AQ65" s="18">
        <f>SUM(AM65:AP65)</f>
        <v>0.17699999999999999</v>
      </c>
      <c r="AS65" s="18"/>
      <c r="AT65" s="18"/>
      <c r="AU65" s="18">
        <v>0.125</v>
      </c>
      <c r="AV65" s="18">
        <v>5.3999999999999999E-2</v>
      </c>
      <c r="AW65" s="18">
        <f>SUM(AS65:AV65)</f>
        <v>0.17899999999999999</v>
      </c>
      <c r="AY65" s="18">
        <v>0</v>
      </c>
      <c r="AZ65" s="18">
        <v>0</v>
      </c>
      <c r="BA65" s="18">
        <v>0</v>
      </c>
      <c r="BB65" s="18">
        <v>0</v>
      </c>
      <c r="BC65" s="18">
        <f>SUM(AY65:BB65)</f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f>SUM(BE65:BH65)</f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f>SUM(BK65:BN65)</f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0.91700000000000004</v>
      </c>
      <c r="BZ65" s="18">
        <f t="shared" si="117"/>
        <v>0.39399999999999996</v>
      </c>
      <c r="CA65" s="18">
        <f>SUM(BW65:BZ65)</f>
        <v>1.3109999999999999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2" t="s">
        <v>48</v>
      </c>
      <c r="B68" s="15" t="s">
        <v>21</v>
      </c>
      <c r="C68" s="16"/>
      <c r="D68" s="16"/>
      <c r="E68" s="16">
        <v>1468674</v>
      </c>
      <c r="F68" s="16"/>
      <c r="G68" s="17">
        <f>SUM(C68:F68)</f>
        <v>1468674</v>
      </c>
      <c r="I68" s="16"/>
      <c r="J68" s="16"/>
      <c r="K68" s="16">
        <v>1598899</v>
      </c>
      <c r="L68" s="16"/>
      <c r="M68" s="17">
        <f>SUM(I68:L68)</f>
        <v>1598899</v>
      </c>
      <c r="O68" s="16"/>
      <c r="P68" s="16"/>
      <c r="Q68" s="16">
        <v>1667074</v>
      </c>
      <c r="R68" s="16"/>
      <c r="S68" s="17">
        <f>SUM(O68:R68)</f>
        <v>1667074</v>
      </c>
      <c r="U68" s="16"/>
      <c r="V68" s="16"/>
      <c r="W68" s="16">
        <v>1398227</v>
      </c>
      <c r="X68" s="16"/>
      <c r="Y68" s="17">
        <f>SUM(U68:X68)</f>
        <v>1398227</v>
      </c>
      <c r="AA68" s="16"/>
      <c r="AB68" s="16"/>
      <c r="AC68" s="16">
        <v>1528737</v>
      </c>
      <c r="AD68" s="16"/>
      <c r="AE68" s="17">
        <f>SUM(AA68:AD68)</f>
        <v>1528737</v>
      </c>
      <c r="AG68" s="16"/>
      <c r="AH68" s="16"/>
      <c r="AI68" s="16">
        <v>1158939</v>
      </c>
      <c r="AJ68" s="16"/>
      <c r="AK68" s="17">
        <f>SUM(AG68:AJ68)</f>
        <v>1158939</v>
      </c>
      <c r="AM68" s="16"/>
      <c r="AN68" s="16"/>
      <c r="AO68" s="16">
        <v>1293845</v>
      </c>
      <c r="AP68" s="16"/>
      <c r="AQ68" s="17">
        <f>SUM(AM68:AP68)</f>
        <v>1293845</v>
      </c>
      <c r="AS68" s="16"/>
      <c r="AT68" s="16"/>
      <c r="AU68" s="16">
        <v>1182267</v>
      </c>
      <c r="AV68" s="16"/>
      <c r="AW68" s="17">
        <f>SUM(AS68:AV68)</f>
        <v>1182267</v>
      </c>
      <c r="AY68" s="16">
        <v>0</v>
      </c>
      <c r="AZ68" s="16">
        <v>0</v>
      </c>
      <c r="BA68" s="16"/>
      <c r="BB68" s="16">
        <v>0</v>
      </c>
      <c r="BC68" s="17">
        <f>SUM(AY68:BB68)</f>
        <v>0</v>
      </c>
      <c r="BE68" s="16">
        <v>0</v>
      </c>
      <c r="BF68" s="16">
        <v>0</v>
      </c>
      <c r="BG68" s="16"/>
      <c r="BH68" s="16">
        <v>0</v>
      </c>
      <c r="BI68" s="17">
        <f>SUM(BE68:BH68)</f>
        <v>0</v>
      </c>
      <c r="BK68" s="16">
        <v>0</v>
      </c>
      <c r="BL68" s="16">
        <v>0</v>
      </c>
      <c r="BM68" s="16"/>
      <c r="BN68" s="16">
        <v>0</v>
      </c>
      <c r="BO68" s="17">
        <f>SUM(BK68:BN68)</f>
        <v>0</v>
      </c>
      <c r="BQ68" s="16">
        <v>0</v>
      </c>
      <c r="BR68" s="16">
        <v>0</v>
      </c>
      <c r="BS68" s="16"/>
      <c r="BT68" s="16">
        <v>0</v>
      </c>
      <c r="BU68" s="17">
        <f>SUM(BQ68:BT68)</f>
        <v>0</v>
      </c>
      <c r="BW68" s="16">
        <f t="shared" ref="BW68:BZ69" si="118">C68+I68+O68+U68+AA68+AG68+AM68+AS68+AY68+BE68+BK68+BQ68</f>
        <v>0</v>
      </c>
      <c r="BX68" s="16">
        <f t="shared" si="118"/>
        <v>0</v>
      </c>
      <c r="BY68" s="16">
        <f t="shared" si="118"/>
        <v>11296662</v>
      </c>
      <c r="BZ68" s="16">
        <f t="shared" si="118"/>
        <v>0</v>
      </c>
      <c r="CA68" s="17">
        <f>SUM(BW68:BZ68)</f>
        <v>11296662</v>
      </c>
    </row>
    <row r="69" spans="1:79" x14ac:dyDescent="0.25">
      <c r="A69" s="32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f>SUM(AY69:BB69)</f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f>SUM(BE69:BH69)</f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>SUM(BK69:BN69)</f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x14ac:dyDescent="0.25">
      <c r="A72" s="32" t="s">
        <v>50</v>
      </c>
      <c r="B72" s="15" t="s">
        <v>21</v>
      </c>
      <c r="C72" s="16">
        <v>1829012</v>
      </c>
      <c r="D72" s="16">
        <v>1662426</v>
      </c>
      <c r="E72" s="16">
        <v>3533514</v>
      </c>
      <c r="F72" s="16"/>
      <c r="G72" s="17">
        <f>SUM(C72:F72)</f>
        <v>7024952</v>
      </c>
      <c r="I72" s="16">
        <v>1664193</v>
      </c>
      <c r="J72" s="16">
        <v>1598981</v>
      </c>
      <c r="K72" s="16">
        <v>3092125</v>
      </c>
      <c r="L72" s="16"/>
      <c r="M72" s="17">
        <f>SUM(I72:L72)</f>
        <v>6355299</v>
      </c>
      <c r="O72" s="16">
        <v>1950280</v>
      </c>
      <c r="P72" s="16">
        <v>1829739</v>
      </c>
      <c r="Q72" s="16">
        <v>3291319</v>
      </c>
      <c r="R72" s="16"/>
      <c r="S72" s="17">
        <f>SUM(O72:R72)</f>
        <v>7071338</v>
      </c>
      <c r="U72" s="16">
        <v>1810416</v>
      </c>
      <c r="V72" s="16">
        <v>1770694</v>
      </c>
      <c r="W72" s="16">
        <v>3135954</v>
      </c>
      <c r="X72" s="16"/>
      <c r="Y72" s="17">
        <f>SUM(U72:X72)</f>
        <v>6717064</v>
      </c>
      <c r="AA72" s="16">
        <v>1860409</v>
      </c>
      <c r="AB72" s="16">
        <v>1877063</v>
      </c>
      <c r="AC72" s="16">
        <v>3199289</v>
      </c>
      <c r="AD72" s="16"/>
      <c r="AE72" s="17">
        <f>SUM(AA72:AD72)</f>
        <v>6936761</v>
      </c>
      <c r="AG72" s="16">
        <v>1786257</v>
      </c>
      <c r="AH72" s="16">
        <v>1752251</v>
      </c>
      <c r="AI72" s="16">
        <v>3089852</v>
      </c>
      <c r="AJ72" s="16"/>
      <c r="AK72" s="17">
        <f>SUM(AG72:AJ72)</f>
        <v>6628360</v>
      </c>
      <c r="AM72" s="16">
        <v>1901409</v>
      </c>
      <c r="AN72" s="16">
        <v>1920180</v>
      </c>
      <c r="AO72" s="16">
        <v>3324551</v>
      </c>
      <c r="AP72" s="16"/>
      <c r="AQ72" s="17">
        <f>SUM(AM72:AP72)</f>
        <v>7146140</v>
      </c>
      <c r="AS72" s="16">
        <v>1910043</v>
      </c>
      <c r="AT72" s="16">
        <v>2227632</v>
      </c>
      <c r="AU72" s="16">
        <v>3101752</v>
      </c>
      <c r="AV72" s="16"/>
      <c r="AW72" s="17">
        <f>SUM(AS72:AV72)</f>
        <v>7239427</v>
      </c>
      <c r="AY72" s="16"/>
      <c r="AZ72" s="16"/>
      <c r="BA72" s="16"/>
      <c r="BB72" s="16">
        <v>0</v>
      </c>
      <c r="BC72" s="17">
        <f>SUM(AY72:BB72)</f>
        <v>0</v>
      </c>
      <c r="BE72" s="16"/>
      <c r="BF72" s="16"/>
      <c r="BG72" s="16"/>
      <c r="BH72" s="16">
        <v>0</v>
      </c>
      <c r="BI72" s="17">
        <f>SUM(BE72:BH72)</f>
        <v>0</v>
      </c>
      <c r="BK72" s="16"/>
      <c r="BL72" s="16"/>
      <c r="BM72" s="16"/>
      <c r="BN72" s="16">
        <v>0</v>
      </c>
      <c r="BO72" s="17">
        <f>SUM(BK72:BN72)</f>
        <v>0</v>
      </c>
      <c r="BQ72" s="16"/>
      <c r="BR72" s="16"/>
      <c r="BS72" s="16"/>
      <c r="BT72" s="16">
        <v>0</v>
      </c>
      <c r="BU72" s="17">
        <f>SUM(BQ72:BT72)</f>
        <v>0</v>
      </c>
      <c r="BW72" s="16">
        <f t="shared" ref="BW72:BZ73" si="119">C72+I72+O72+U72+AA72+AG72+AM72+AS72+AY72+BE72+BK72+BQ72</f>
        <v>14712019</v>
      </c>
      <c r="BX72" s="16">
        <f t="shared" si="119"/>
        <v>14638966</v>
      </c>
      <c r="BY72" s="16">
        <f t="shared" si="119"/>
        <v>25768356</v>
      </c>
      <c r="BZ72" s="16">
        <f t="shared" si="119"/>
        <v>0</v>
      </c>
      <c r="CA72" s="17">
        <f>SUM(BW72:BZ72)</f>
        <v>55119341</v>
      </c>
    </row>
    <row r="73" spans="1:79" x14ac:dyDescent="0.25">
      <c r="A73" s="32"/>
      <c r="B73" s="15" t="s">
        <v>22</v>
      </c>
      <c r="C73" s="18"/>
      <c r="D73" s="18"/>
      <c r="E73" s="18"/>
      <c r="F73" s="18"/>
      <c r="G73" s="18">
        <f>SUM(C73:F73)</f>
        <v>0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f>SUM(AY73:BB73)</f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f>SUM(BE73:BH73)</f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SUM(BK73:BN73)</f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0</v>
      </c>
      <c r="BZ73" s="18">
        <f t="shared" si="119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51</v>
      </c>
      <c r="B75" s="24"/>
      <c r="C75" s="24"/>
      <c r="D75" s="24"/>
      <c r="E75" s="24"/>
      <c r="F75" s="24"/>
      <c r="G75" s="24"/>
    </row>
    <row r="76" spans="1:79" ht="15" customHeight="1" x14ac:dyDescent="0.25">
      <c r="A76" s="32" t="s">
        <v>52</v>
      </c>
      <c r="B76" s="15" t="s">
        <v>21</v>
      </c>
      <c r="C76" s="16">
        <v>11067</v>
      </c>
      <c r="D76" s="16">
        <v>2041</v>
      </c>
      <c r="E76" s="16">
        <v>210076</v>
      </c>
      <c r="F76" s="16">
        <v>172556</v>
      </c>
      <c r="G76" s="17">
        <f>SUM(C76:F76)</f>
        <v>395740</v>
      </c>
      <c r="I76" s="16">
        <v>9978</v>
      </c>
      <c r="J76" s="16">
        <v>1835</v>
      </c>
      <c r="K76" s="16">
        <v>199092</v>
      </c>
      <c r="L76" s="16">
        <v>155360</v>
      </c>
      <c r="M76" s="17">
        <f>SUM(I76:L76)</f>
        <v>366265</v>
      </c>
      <c r="O76" s="16">
        <v>10786</v>
      </c>
      <c r="P76" s="16">
        <v>2087</v>
      </c>
      <c r="Q76" s="16">
        <v>201776</v>
      </c>
      <c r="R76" s="16">
        <v>171531</v>
      </c>
      <c r="S76" s="17">
        <f>SUM(O76:R76)</f>
        <v>386180</v>
      </c>
      <c r="U76" s="16">
        <v>9836</v>
      </c>
      <c r="V76" s="16">
        <v>2020</v>
      </c>
      <c r="W76" s="16">
        <v>198790</v>
      </c>
      <c r="X76" s="16">
        <v>176703</v>
      </c>
      <c r="Y76" s="17">
        <f>SUM(U76:X76)</f>
        <v>387349</v>
      </c>
      <c r="AA76" s="16">
        <v>10976</v>
      </c>
      <c r="AB76" s="16">
        <v>2188</v>
      </c>
      <c r="AC76" s="16">
        <v>193444</v>
      </c>
      <c r="AD76" s="16">
        <v>177811</v>
      </c>
      <c r="AE76" s="17">
        <f>SUM(AA76:AD76)</f>
        <v>384419</v>
      </c>
      <c r="AG76" s="16">
        <v>10247</v>
      </c>
      <c r="AH76" s="16">
        <v>2237</v>
      </c>
      <c r="AI76" s="16">
        <v>187597</v>
      </c>
      <c r="AJ76" s="16">
        <v>160223</v>
      </c>
      <c r="AK76" s="17">
        <f>SUM(AG76:AJ76)</f>
        <v>360304</v>
      </c>
      <c r="AM76" s="16">
        <v>10773</v>
      </c>
      <c r="AN76" s="16">
        <v>2354</v>
      </c>
      <c r="AO76" s="16">
        <v>201609</v>
      </c>
      <c r="AP76" s="16">
        <v>164768</v>
      </c>
      <c r="AQ76" s="17">
        <f>SUM(AM76:AP76)</f>
        <v>379504</v>
      </c>
      <c r="AS76" s="16">
        <v>13657</v>
      </c>
      <c r="AT76" s="16">
        <v>2325</v>
      </c>
      <c r="AU76" s="16">
        <v>206618</v>
      </c>
      <c r="AV76" s="16">
        <v>182061</v>
      </c>
      <c r="AW76" s="17">
        <f>SUM(AS76:AV76)</f>
        <v>404661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Z77" si="120">C76+I76+O76+U76+AA76+AG76+AM76+AS76+AY76+BE76+BK76+BQ76</f>
        <v>87320</v>
      </c>
      <c r="BX76" s="16">
        <f t="shared" si="120"/>
        <v>17087</v>
      </c>
      <c r="BY76" s="16">
        <f t="shared" si="120"/>
        <v>1599002</v>
      </c>
      <c r="BZ76" s="16">
        <f t="shared" si="120"/>
        <v>1361013</v>
      </c>
      <c r="CA76" s="17">
        <f>SUM(BW76:BZ76)</f>
        <v>3064422</v>
      </c>
    </row>
    <row r="77" spans="1:79" x14ac:dyDescent="0.25">
      <c r="A77" s="32"/>
      <c r="B77" s="15" t="s">
        <v>22</v>
      </c>
      <c r="C77" s="18"/>
      <c r="D77" s="18"/>
      <c r="E77" s="18">
        <v>6.6000000000000003E-2</v>
      </c>
      <c r="F77" s="18">
        <v>0.14000000000000001</v>
      </c>
      <c r="G77" s="18">
        <f>SUM(C77:F77)</f>
        <v>0.20600000000000002</v>
      </c>
      <c r="I77" s="18"/>
      <c r="J77" s="18"/>
      <c r="K77" s="18">
        <v>7.0000000000000007E-2</v>
      </c>
      <c r="L77" s="18">
        <v>0.13200000000000001</v>
      </c>
      <c r="M77" s="18">
        <f>SUM(I77:L77)</f>
        <v>0.20200000000000001</v>
      </c>
      <c r="O77" s="18"/>
      <c r="P77" s="18"/>
      <c r="Q77" s="18">
        <v>6.0999999999999999E-2</v>
      </c>
      <c r="R77" s="18">
        <v>0.13100000000000001</v>
      </c>
      <c r="S77" s="18">
        <f>SUM(O77:R77)</f>
        <v>0.192</v>
      </c>
      <c r="U77" s="18"/>
      <c r="V77" s="18"/>
      <c r="W77" s="18">
        <v>5.6000000000000001E-2</v>
      </c>
      <c r="X77" s="18">
        <v>0.123</v>
      </c>
      <c r="Y77" s="18">
        <f>SUM(U77:X77)</f>
        <v>0.17899999999999999</v>
      </c>
      <c r="AA77" s="18"/>
      <c r="AB77" s="18"/>
      <c r="AC77" s="18">
        <v>6.5000000000000002E-2</v>
      </c>
      <c r="AD77" s="18">
        <v>0.13600000000000001</v>
      </c>
      <c r="AE77" s="18">
        <f>SUM(AA77:AD77)</f>
        <v>0.20100000000000001</v>
      </c>
      <c r="AG77" s="18"/>
      <c r="AH77" s="18"/>
      <c r="AI77" s="18">
        <v>6.8000000000000005E-2</v>
      </c>
      <c r="AJ77" s="18">
        <v>0.13600000000000001</v>
      </c>
      <c r="AK77" s="18">
        <f>SUM(AG77:AJ77)</f>
        <v>0.20400000000000001</v>
      </c>
      <c r="AM77" s="18"/>
      <c r="AN77" s="18"/>
      <c r="AO77" s="18">
        <v>6.9000000000000006E-2</v>
      </c>
      <c r="AP77" s="18">
        <v>0.14899999999999999</v>
      </c>
      <c r="AQ77" s="18">
        <f>SUM(AM77:AP77)</f>
        <v>0.218</v>
      </c>
      <c r="AS77" s="18"/>
      <c r="AT77" s="18"/>
      <c r="AU77" s="18">
        <v>6.9000000000000006E-2</v>
      </c>
      <c r="AV77" s="18">
        <v>0.14799999999999999</v>
      </c>
      <c r="AW77" s="18">
        <f>SUM(AS77:AV77)</f>
        <v>0.217</v>
      </c>
      <c r="AY77" s="18">
        <v>0</v>
      </c>
      <c r="AZ77" s="18"/>
      <c r="BA77" s="18"/>
      <c r="BB77" s="18">
        <v>0</v>
      </c>
      <c r="BC77" s="18">
        <f>SUM(AY77:BB77)</f>
        <v>0</v>
      </c>
      <c r="BE77" s="18">
        <v>0</v>
      </c>
      <c r="BF77" s="18"/>
      <c r="BG77" s="18"/>
      <c r="BH77" s="18">
        <v>0</v>
      </c>
      <c r="BI77" s="18">
        <f>SUM(BE77:BH77)</f>
        <v>0</v>
      </c>
      <c r="BK77" s="18">
        <v>0</v>
      </c>
      <c r="BL77" s="18"/>
      <c r="BM77" s="18"/>
      <c r="BN77" s="18"/>
      <c r="BO77" s="18">
        <f>SUM(BK77:BN77)</f>
        <v>0</v>
      </c>
      <c r="BQ77" s="18">
        <v>0</v>
      </c>
      <c r="BR77" s="18">
        <v>0</v>
      </c>
      <c r="BS77" s="18"/>
      <c r="BT77" s="18"/>
      <c r="BU77" s="18">
        <f>SUM(BQ77:BT77)</f>
        <v>0</v>
      </c>
      <c r="BW77" s="18">
        <f t="shared" si="120"/>
        <v>0</v>
      </c>
      <c r="BX77" s="18">
        <f t="shared" si="120"/>
        <v>0</v>
      </c>
      <c r="BY77" s="18">
        <f t="shared" si="120"/>
        <v>0.52400000000000002</v>
      </c>
      <c r="BZ77" s="18">
        <f t="shared" si="120"/>
        <v>1.095</v>
      </c>
      <c r="CA77" s="18">
        <f>SUM(BW77:BZ77)</f>
        <v>1.619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8.75" customHeight="1" x14ac:dyDescent="0.25">
      <c r="A80" s="32" t="s">
        <v>56</v>
      </c>
      <c r="B80" s="15" t="s">
        <v>21</v>
      </c>
      <c r="C80" s="16"/>
      <c r="D80" s="16"/>
      <c r="E80" s="16">
        <v>335778</v>
      </c>
      <c r="F80" s="16"/>
      <c r="G80" s="17">
        <f>SUM(C80:F80)</f>
        <v>335778</v>
      </c>
      <c r="I80" s="16"/>
      <c r="J80" s="16"/>
      <c r="K80" s="16">
        <v>297662</v>
      </c>
      <c r="L80" s="16"/>
      <c r="M80" s="17">
        <f>SUM(I80:L80)</f>
        <v>297662</v>
      </c>
      <c r="O80" s="16"/>
      <c r="P80" s="16"/>
      <c r="Q80" s="16">
        <v>330797</v>
      </c>
      <c r="R80" s="16"/>
      <c r="S80" s="17">
        <f>SUM(O80:R80)</f>
        <v>330797</v>
      </c>
      <c r="U80" s="16"/>
      <c r="V80" s="16"/>
      <c r="W80" s="16">
        <v>321721</v>
      </c>
      <c r="X80" s="16"/>
      <c r="Y80" s="17">
        <f>SUM(U80:X80)</f>
        <v>321721</v>
      </c>
      <c r="AA80" s="16"/>
      <c r="AB80" s="16"/>
      <c r="AC80" s="16">
        <v>329297</v>
      </c>
      <c r="AD80" s="16"/>
      <c r="AE80" s="17">
        <f>SUM(AA80:AD80)</f>
        <v>329297</v>
      </c>
      <c r="AG80" s="16"/>
      <c r="AH80" s="16"/>
      <c r="AI80" s="16">
        <v>323275</v>
      </c>
      <c r="AJ80" s="16"/>
      <c r="AK80" s="17">
        <f>SUM(AG80:AJ80)</f>
        <v>323275</v>
      </c>
      <c r="AM80" s="16"/>
      <c r="AN80" s="16"/>
      <c r="AO80" s="16">
        <v>341973</v>
      </c>
      <c r="AP80" s="16"/>
      <c r="AQ80" s="17">
        <f>SUM(AM80:AP80)</f>
        <v>341973</v>
      </c>
      <c r="AS80" s="16"/>
      <c r="AT80" s="16"/>
      <c r="AU80" s="16">
        <v>351713</v>
      </c>
      <c r="AV80" s="16"/>
      <c r="AW80" s="17">
        <f>SUM(AS80:AV80)</f>
        <v>351713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1">C80+I80+O80+U80+AA80+AG80+AM80+AS80+AY80+BE80+BK80+BQ80</f>
        <v>0</v>
      </c>
      <c r="BX80" s="16">
        <f t="shared" ref="BX80:BX81" si="122">D80+J80+P80+V80+AB80+AH80+AN80+AT80+AZ80+BF80+BL80+BR80</f>
        <v>0</v>
      </c>
      <c r="BY80" s="16">
        <f t="shared" ref="BY80:BY81" si="123">E80+K80+Q80+W80+AC80+AI80+AO80+AU80+BA80+BG80+BM80+BS80</f>
        <v>2632216</v>
      </c>
      <c r="BZ80" s="16">
        <f t="shared" ref="BZ80:BZ81" si="124">F80+L80+R80+X80+AD80+AJ80+AP80+AV80+BB80+BH80+BN80+BT80</f>
        <v>0</v>
      </c>
      <c r="CA80" s="17">
        <f>SUM(BW80:BZ80)</f>
        <v>2632216</v>
      </c>
    </row>
    <row r="81" spans="1:79" ht="18.75" customHeight="1" x14ac:dyDescent="0.25">
      <c r="A81" s="32"/>
      <c r="B81" s="15" t="s">
        <v>22</v>
      </c>
      <c r="C81" s="18"/>
      <c r="D81" s="18"/>
      <c r="E81" s="18"/>
      <c r="F81" s="18"/>
      <c r="G81" s="18">
        <f>SUM(C81:F81)</f>
        <v>0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>
        <v>0</v>
      </c>
      <c r="AZ81" s="18"/>
      <c r="BA81" s="18"/>
      <c r="BB81" s="18">
        <v>0</v>
      </c>
      <c r="BC81" s="18">
        <f>SUM(AY81:BB81)</f>
        <v>0</v>
      </c>
      <c r="BE81" s="18">
        <v>0</v>
      </c>
      <c r="BF81" s="18"/>
      <c r="BG81" s="18"/>
      <c r="BH81" s="18">
        <v>0</v>
      </c>
      <c r="BI81" s="18">
        <f>SUM(BE81:BH81)</f>
        <v>0</v>
      </c>
      <c r="BK81" s="18">
        <v>0</v>
      </c>
      <c r="BL81" s="18"/>
      <c r="BM81" s="18"/>
      <c r="BN81" s="18"/>
      <c r="BO81" s="18">
        <f>SUM(BK81:BN81)</f>
        <v>0</v>
      </c>
      <c r="BQ81" s="18">
        <v>0</v>
      </c>
      <c r="BR81" s="18">
        <v>0</v>
      </c>
      <c r="BS81" s="18"/>
      <c r="BT81" s="18"/>
      <c r="BU81" s="18">
        <f>SUM(BQ81:BT81)</f>
        <v>0</v>
      </c>
      <c r="BW81" s="18">
        <f t="shared" si="121"/>
        <v>0</v>
      </c>
      <c r="BX81" s="18">
        <f t="shared" si="122"/>
        <v>0</v>
      </c>
      <c r="BY81" s="18">
        <f t="shared" si="123"/>
        <v>0</v>
      </c>
      <c r="BZ81" s="18">
        <f t="shared" si="124"/>
        <v>0</v>
      </c>
      <c r="CA81" s="18">
        <f>SUM(BW81:BZ81)</f>
        <v>0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57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2" t="s">
        <v>58</v>
      </c>
      <c r="B84" s="15" t="s">
        <v>21</v>
      </c>
      <c r="C84" s="16"/>
      <c r="D84" s="16"/>
      <c r="E84" s="16">
        <v>7913</v>
      </c>
      <c r="F84" s="16"/>
      <c r="G84" s="17">
        <f>SUM(C84:F84)</f>
        <v>7913</v>
      </c>
      <c r="I84" s="16"/>
      <c r="J84" s="16"/>
      <c r="K84" s="16">
        <v>7302</v>
      </c>
      <c r="L84" s="16"/>
      <c r="M84" s="17">
        <f>SUM(I84:L84)</f>
        <v>7302</v>
      </c>
      <c r="O84" s="16"/>
      <c r="P84" s="16"/>
      <c r="Q84" s="16">
        <v>8152</v>
      </c>
      <c r="R84" s="16"/>
      <c r="S84" s="17">
        <f>SUM(O84:R84)</f>
        <v>8152</v>
      </c>
      <c r="U84" s="16"/>
      <c r="V84" s="16"/>
      <c r="W84" s="16">
        <v>8169</v>
      </c>
      <c r="X84" s="16"/>
      <c r="Y84" s="17">
        <f>SUM(U84:X84)</f>
        <v>8169</v>
      </c>
      <c r="AA84" s="16"/>
      <c r="AB84" s="16"/>
      <c r="AC84" s="16">
        <v>8582</v>
      </c>
      <c r="AD84" s="16"/>
      <c r="AE84" s="17">
        <f>SUM(AA84:AD84)</f>
        <v>8582</v>
      </c>
      <c r="AG84" s="16"/>
      <c r="AH84" s="16"/>
      <c r="AI84" s="16">
        <v>8080</v>
      </c>
      <c r="AJ84" s="16"/>
      <c r="AK84" s="17">
        <f>SUM(AG84:AJ84)</f>
        <v>8080</v>
      </c>
      <c r="AM84" s="16"/>
      <c r="AN84" s="16"/>
      <c r="AO84" s="16">
        <v>34354</v>
      </c>
      <c r="AP84" s="16">
        <v>21706</v>
      </c>
      <c r="AQ84" s="17">
        <f>SUM(AM84:AP84)</f>
        <v>56060</v>
      </c>
      <c r="AS84" s="16"/>
      <c r="AT84" s="16"/>
      <c r="AU84" s="16">
        <v>55688</v>
      </c>
      <c r="AV84" s="16">
        <v>66784</v>
      </c>
      <c r="AW84" s="17">
        <f>SUM(AS84:AV84)</f>
        <v>122472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5">C84+I84+O84+U84+AA84+AG84+AM84+AS84+AY84+BE84+BK84+BQ84</f>
        <v>0</v>
      </c>
      <c r="BX84" s="16">
        <f t="shared" ref="BX84:BX85" si="126">D84+J84+P84+V84+AB84+AH84+AN84+AT84+AZ84+BF84+BL84+BR84</f>
        <v>0</v>
      </c>
      <c r="BY84" s="16">
        <f t="shared" ref="BY84:BY85" si="127">E84+K84+Q84+W84+AC84+AI84+AO84+AU84+BA84+BG84+BM84+BS84</f>
        <v>138240</v>
      </c>
      <c r="BZ84" s="16">
        <f t="shared" ref="BZ84:BZ85" si="128">F84+L84+R84+X84+AD84+AJ84+AP84+AV84+BB84+BH84+BN84+BT84</f>
        <v>88490</v>
      </c>
      <c r="CA84" s="17">
        <f>SUM(BW84:BZ84)</f>
        <v>226730</v>
      </c>
    </row>
    <row r="85" spans="1:79" x14ac:dyDescent="0.25">
      <c r="A85" s="32"/>
      <c r="B85" s="15" t="s">
        <v>22</v>
      </c>
      <c r="C85" s="18"/>
      <c r="D85" s="18"/>
      <c r="E85" s="18">
        <v>1.0999999999999999E-2</v>
      </c>
      <c r="F85" s="18"/>
      <c r="G85" s="18">
        <f>SUM(C85:F85)</f>
        <v>1.0999999999999999E-2</v>
      </c>
      <c r="I85" s="18"/>
      <c r="J85" s="18"/>
      <c r="K85" s="18">
        <v>1.0999999999999999E-2</v>
      </c>
      <c r="L85" s="18"/>
      <c r="M85" s="18">
        <f>SUM(I85:L85)</f>
        <v>1.0999999999999999E-2</v>
      </c>
      <c r="O85" s="18"/>
      <c r="P85" s="18"/>
      <c r="Q85" s="18">
        <v>1.2E-2</v>
      </c>
      <c r="R85" s="18"/>
      <c r="S85" s="18">
        <f>SUM(O85:R85)</f>
        <v>1.2E-2</v>
      </c>
      <c r="U85" s="18"/>
      <c r="V85" s="18"/>
      <c r="W85" s="18">
        <v>1.2E-2</v>
      </c>
      <c r="X85" s="18"/>
      <c r="Y85" s="18">
        <f>SUM(U85:X85)</f>
        <v>1.2E-2</v>
      </c>
      <c r="AA85" s="18"/>
      <c r="AB85" s="18"/>
      <c r="AC85" s="18">
        <v>1.2E-2</v>
      </c>
      <c r="AD85" s="18"/>
      <c r="AE85" s="18">
        <f>SUM(AA85:AD85)</f>
        <v>1.2E-2</v>
      </c>
      <c r="AG85" s="18"/>
      <c r="AH85" s="18"/>
      <c r="AI85" s="18">
        <v>1.2E-2</v>
      </c>
      <c r="AJ85" s="18"/>
      <c r="AK85" s="18">
        <f>SUM(AG85:AJ85)</f>
        <v>1.2E-2</v>
      </c>
      <c r="AM85" s="18"/>
      <c r="AN85" s="18"/>
      <c r="AO85" s="18">
        <v>3.5000000000000003E-2</v>
      </c>
      <c r="AP85" s="18">
        <v>6.0000000000000001E-3</v>
      </c>
      <c r="AQ85" s="18">
        <f>SUM(AM85:AP85)</f>
        <v>4.1000000000000002E-2</v>
      </c>
      <c r="AS85" s="18"/>
      <c r="AT85" s="18"/>
      <c r="AU85" s="18">
        <v>0.06</v>
      </c>
      <c r="AV85" s="18">
        <v>6.0000000000000001E-3</v>
      </c>
      <c r="AW85" s="18">
        <f>SUM(AS85:AV85)</f>
        <v>6.6000000000000003E-2</v>
      </c>
      <c r="AY85" s="18">
        <v>0</v>
      </c>
      <c r="AZ85" s="18"/>
      <c r="BA85" s="18"/>
      <c r="BB85" s="18">
        <v>0</v>
      </c>
      <c r="BC85" s="18">
        <f>SUM(AY85:BB85)</f>
        <v>0</v>
      </c>
      <c r="BE85" s="18">
        <v>0</v>
      </c>
      <c r="BF85" s="18"/>
      <c r="BG85" s="18"/>
      <c r="BH85" s="18">
        <v>0</v>
      </c>
      <c r="BI85" s="18">
        <f>SUM(BE85:BH85)</f>
        <v>0</v>
      </c>
      <c r="BK85" s="18">
        <v>0</v>
      </c>
      <c r="BL85" s="18"/>
      <c r="BM85" s="18"/>
      <c r="BN85" s="18"/>
      <c r="BO85" s="18">
        <f>SUM(BK85:BN85)</f>
        <v>0</v>
      </c>
      <c r="BQ85" s="18">
        <v>0</v>
      </c>
      <c r="BR85" s="18">
        <v>0</v>
      </c>
      <c r="BS85" s="18"/>
      <c r="BT85" s="18"/>
      <c r="BU85" s="18">
        <f>SUM(BQ85:BT85)</f>
        <v>0</v>
      </c>
      <c r="BW85" s="18">
        <f t="shared" si="125"/>
        <v>0</v>
      </c>
      <c r="BX85" s="18">
        <f t="shared" si="126"/>
        <v>0</v>
      </c>
      <c r="BY85" s="18">
        <f t="shared" si="127"/>
        <v>0.16499999999999998</v>
      </c>
      <c r="BZ85" s="18">
        <f t="shared" si="128"/>
        <v>1.2E-2</v>
      </c>
      <c r="CA85" s="18">
        <f>SUM(BW85:BZ85)</f>
        <v>0.17699999999999999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5" customHeight="1" x14ac:dyDescent="0.25">
      <c r="A88" s="32" t="s">
        <v>62</v>
      </c>
      <c r="B88" s="15" t="s">
        <v>21</v>
      </c>
      <c r="C88" s="16"/>
      <c r="D88" s="16"/>
      <c r="E88" s="16"/>
      <c r="F88" s="16"/>
      <c r="G88" s="17">
        <f>SUM(C88:F88)</f>
        <v>0</v>
      </c>
      <c r="I88" s="16"/>
      <c r="J88" s="16"/>
      <c r="K88" s="16">
        <v>616508</v>
      </c>
      <c r="L88" s="16">
        <v>60676</v>
      </c>
      <c r="M88" s="17">
        <f>SUM(I88:L88)</f>
        <v>677184</v>
      </c>
      <c r="O88" s="16"/>
      <c r="P88" s="16"/>
      <c r="Q88" s="16">
        <v>628638</v>
      </c>
      <c r="R88" s="16">
        <v>66973</v>
      </c>
      <c r="S88" s="17">
        <f>SUM(O88:R88)</f>
        <v>695611</v>
      </c>
      <c r="U88" s="16"/>
      <c r="V88" s="16"/>
      <c r="W88" s="16">
        <v>618024</v>
      </c>
      <c r="X88" s="16">
        <v>58438</v>
      </c>
      <c r="Y88" s="17">
        <f>SUM(U88:X88)</f>
        <v>676462</v>
      </c>
      <c r="AA88" s="16"/>
      <c r="AB88" s="16"/>
      <c r="AC88" s="16">
        <v>561844</v>
      </c>
      <c r="AD88" s="16">
        <v>57297</v>
      </c>
      <c r="AE88" s="17">
        <f>SUM(AA88:AD88)</f>
        <v>619141</v>
      </c>
      <c r="AG88" s="16"/>
      <c r="AH88" s="16"/>
      <c r="AI88" s="16">
        <v>603891</v>
      </c>
      <c r="AJ88" s="16">
        <v>50968</v>
      </c>
      <c r="AK88" s="17">
        <f>SUM(AG88:AJ88)</f>
        <v>654859</v>
      </c>
      <c r="AM88" s="16"/>
      <c r="AN88" s="16"/>
      <c r="AO88" s="16">
        <v>592563</v>
      </c>
      <c r="AP88" s="16">
        <v>51992</v>
      </c>
      <c r="AQ88" s="17">
        <f>SUM(AM88:AP88)</f>
        <v>644555</v>
      </c>
      <c r="AS88" s="16"/>
      <c r="AT88" s="16"/>
      <c r="AU88" s="16">
        <v>618266</v>
      </c>
      <c r="AV88" s="16">
        <v>57264</v>
      </c>
      <c r="AW88" s="17">
        <f>SUM(AS88:AV88)</f>
        <v>675530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29">C88+I88+O88+U88+AA88+AG88+AM88+AS88+AY88+BE88+BK88+BQ88</f>
        <v>0</v>
      </c>
      <c r="BX88" s="16">
        <f t="shared" ref="BX88:BX89" si="130">D88+J88+P88+V88+AB88+AH88+AN88+AT88+AZ88+BF88+BL88+BR88</f>
        <v>0</v>
      </c>
      <c r="BY88" s="16">
        <f t="shared" ref="BY88:BY89" si="131">E88+K88+Q88+W88+AC88+AI88+AO88+AU88+BA88+BG88+BM88+BS88</f>
        <v>4239734</v>
      </c>
      <c r="BZ88" s="16">
        <f t="shared" ref="BZ88:BZ89" si="132">F88+L88+R88+X88+AD88+AJ88+AP88+AV88+BB88+BH88+BN88+BT88</f>
        <v>403608</v>
      </c>
      <c r="CA88" s="17">
        <f>SUM(BW88:BZ88)</f>
        <v>4643342</v>
      </c>
    </row>
    <row r="89" spans="1:79" x14ac:dyDescent="0.25">
      <c r="A89" s="32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>
        <v>6.9199999999999998E-2</v>
      </c>
      <c r="L89" s="18"/>
      <c r="M89" s="18">
        <f>SUM(I89:L89)</f>
        <v>6.9199999999999998E-2</v>
      </c>
      <c r="O89" s="18"/>
      <c r="P89" s="18"/>
      <c r="Q89" s="18">
        <v>6.9000000000000006E-2</v>
      </c>
      <c r="R89" s="18"/>
      <c r="S89" s="18">
        <f>SUM(O89:R89)</f>
        <v>6.9000000000000006E-2</v>
      </c>
      <c r="U89" s="18"/>
      <c r="V89" s="18"/>
      <c r="W89" s="18">
        <v>7.3599999999999999E-2</v>
      </c>
      <c r="X89" s="18"/>
      <c r="Y89" s="18">
        <f>SUM(U89:X89)</f>
        <v>7.3599999999999999E-2</v>
      </c>
      <c r="AA89" s="18"/>
      <c r="AB89" s="18"/>
      <c r="AC89" s="18">
        <v>6.7100000000000007E-2</v>
      </c>
      <c r="AD89" s="18"/>
      <c r="AE89" s="18">
        <f>SUM(AA89:AD89)</f>
        <v>6.7100000000000007E-2</v>
      </c>
      <c r="AG89" s="18"/>
      <c r="AH89" s="18"/>
      <c r="AI89" s="18">
        <v>7.2300000000000003E-2</v>
      </c>
      <c r="AJ89" s="18"/>
      <c r="AK89" s="18">
        <f>SUM(AG89:AJ89)</f>
        <v>7.2300000000000003E-2</v>
      </c>
      <c r="AM89" s="18"/>
      <c r="AN89" s="18"/>
      <c r="AO89" s="18">
        <v>7.4200000000000002E-2</v>
      </c>
      <c r="AP89" s="18"/>
      <c r="AQ89" s="18">
        <f>SUM(AM89:AP89)</f>
        <v>7.4200000000000002E-2</v>
      </c>
      <c r="AS89" s="18"/>
      <c r="AT89" s="18"/>
      <c r="AU89" s="18">
        <v>7.6899999999999996E-2</v>
      </c>
      <c r="AV89" s="18"/>
      <c r="AW89" s="18">
        <f>SUM(AS89:AV89)</f>
        <v>7.6899999999999996E-2</v>
      </c>
      <c r="AY89" s="18">
        <v>0</v>
      </c>
      <c r="AZ89" s="18"/>
      <c r="BA89" s="18"/>
      <c r="BB89" s="18">
        <v>0</v>
      </c>
      <c r="BC89" s="18">
        <f>SUM(AY89:BB89)</f>
        <v>0</v>
      </c>
      <c r="BE89" s="18">
        <v>0</v>
      </c>
      <c r="BF89" s="18"/>
      <c r="BG89" s="18"/>
      <c r="BH89" s="18">
        <v>0</v>
      </c>
      <c r="BI89" s="18">
        <f>SUM(BE89:BH89)</f>
        <v>0</v>
      </c>
      <c r="BK89" s="18">
        <v>0</v>
      </c>
      <c r="BL89" s="18"/>
      <c r="BM89" s="18"/>
      <c r="BN89" s="18"/>
      <c r="BO89" s="18">
        <f>SUM(BK89:BN89)</f>
        <v>0</v>
      </c>
      <c r="BQ89" s="18">
        <v>0</v>
      </c>
      <c r="BR89" s="18">
        <v>0</v>
      </c>
      <c r="BS89" s="18"/>
      <c r="BT89" s="18"/>
      <c r="BU89" s="18">
        <f>SUM(BQ89:BT89)</f>
        <v>0</v>
      </c>
      <c r="BW89" s="18">
        <f t="shared" si="129"/>
        <v>0</v>
      </c>
      <c r="BX89" s="18">
        <f t="shared" si="130"/>
        <v>0</v>
      </c>
      <c r="BY89" s="18">
        <f t="shared" si="131"/>
        <v>0.50229999999999997</v>
      </c>
      <c r="BZ89" s="18">
        <f t="shared" si="132"/>
        <v>0</v>
      </c>
      <c r="CA89" s="18">
        <f>SUM(BW89:BZ89)</f>
        <v>0.50229999999999997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2" t="s">
        <v>64</v>
      </c>
      <c r="B92" s="15" t="s">
        <v>21</v>
      </c>
      <c r="C92" s="16"/>
      <c r="D92" s="16"/>
      <c r="E92" s="16"/>
      <c r="F92" s="16"/>
      <c r="G92" s="17">
        <f>SUM(C92:F92)</f>
        <v>0</v>
      </c>
      <c r="I92" s="16"/>
      <c r="J92" s="16"/>
      <c r="K92" s="16"/>
      <c r="L92" s="16"/>
      <c r="M92" s="17">
        <f>SUM(I92:L92)</f>
        <v>0</v>
      </c>
      <c r="O92" s="16"/>
      <c r="P92" s="16"/>
      <c r="Q92" s="16">
        <v>55886</v>
      </c>
      <c r="R92" s="16">
        <v>30947</v>
      </c>
      <c r="S92" s="17">
        <f>SUM(O92:R92)</f>
        <v>86833</v>
      </c>
      <c r="U92" s="16"/>
      <c r="V92" s="16"/>
      <c r="W92" s="16">
        <v>49486</v>
      </c>
      <c r="X92" s="16">
        <v>28020</v>
      </c>
      <c r="Y92" s="17">
        <f>SUM(U92:X92)</f>
        <v>77506</v>
      </c>
      <c r="AA92" s="16"/>
      <c r="AB92" s="16"/>
      <c r="AC92" s="16">
        <v>86374</v>
      </c>
      <c r="AD92" s="16">
        <v>38950</v>
      </c>
      <c r="AE92" s="17">
        <f>SUM(AA92:AD92)</f>
        <v>125324</v>
      </c>
      <c r="AG92" s="16"/>
      <c r="AH92" s="16"/>
      <c r="AI92" s="16">
        <v>85337</v>
      </c>
      <c r="AJ92" s="16">
        <v>57036</v>
      </c>
      <c r="AK92" s="17">
        <f>SUM(AG92:AJ92)</f>
        <v>142373</v>
      </c>
      <c r="AM92" s="16"/>
      <c r="AN92" s="16"/>
      <c r="AO92" s="16">
        <v>251226</v>
      </c>
      <c r="AP92" s="16">
        <v>228325</v>
      </c>
      <c r="AQ92" s="17">
        <f>SUM(AM92:AP92)</f>
        <v>479551</v>
      </c>
      <c r="AS92" s="16"/>
      <c r="AT92" s="16"/>
      <c r="AU92" s="16">
        <v>267996</v>
      </c>
      <c r="AV92" s="16">
        <v>235422</v>
      </c>
      <c r="AW92" s="17">
        <f>SUM(AS92:AV92)</f>
        <v>503418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3">C92+I92+O92+U92+AA92+AG92+AM92+AS92+AY92+BE92+BK92+BQ92</f>
        <v>0</v>
      </c>
      <c r="BX92" s="16">
        <f t="shared" ref="BX92:BX93" si="134">D92+J92+P92+V92+AB92+AH92+AN92+AT92+AZ92+BF92+BL92+BR92</f>
        <v>0</v>
      </c>
      <c r="BY92" s="16">
        <f t="shared" ref="BY92:BY93" si="135">E92+K92+Q92+W92+AC92+AI92+AO92+AU92+BA92+BG92+BM92+BS92</f>
        <v>796305</v>
      </c>
      <c r="BZ92" s="16">
        <f t="shared" ref="BZ92:BZ93" si="136">F92+L92+R92+X92+AD92+AJ92+AP92+AV92+BB92+BH92+BN92+BT92</f>
        <v>618700</v>
      </c>
      <c r="CA92" s="17">
        <f>SUM(BW92:BZ92)</f>
        <v>1415005</v>
      </c>
    </row>
    <row r="93" spans="1:79" ht="18" customHeight="1" x14ac:dyDescent="0.25">
      <c r="A93" s="32"/>
      <c r="B93" s="15" t="s">
        <v>22</v>
      </c>
      <c r="C93" s="18"/>
      <c r="D93" s="18"/>
      <c r="E93" s="18"/>
      <c r="F93" s="18"/>
      <c r="G93" s="18">
        <f>SUM(C93:F93)</f>
        <v>0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>
        <v>0</v>
      </c>
      <c r="AZ93" s="18"/>
      <c r="BA93" s="18"/>
      <c r="BB93" s="18">
        <v>0</v>
      </c>
      <c r="BC93" s="18">
        <f>SUM(AY93:BB93)</f>
        <v>0</v>
      </c>
      <c r="BE93" s="18">
        <v>0</v>
      </c>
      <c r="BF93" s="18"/>
      <c r="BG93" s="18"/>
      <c r="BH93" s="18">
        <v>0</v>
      </c>
      <c r="BI93" s="18">
        <f>SUM(BE93:BH93)</f>
        <v>0</v>
      </c>
      <c r="BK93" s="18">
        <v>0</v>
      </c>
      <c r="BL93" s="18"/>
      <c r="BM93" s="18"/>
      <c r="BN93" s="18"/>
      <c r="BO93" s="18">
        <f>SUM(BK93:BN93)</f>
        <v>0</v>
      </c>
      <c r="BQ93" s="18">
        <v>0</v>
      </c>
      <c r="BR93" s="18">
        <v>0</v>
      </c>
      <c r="BS93" s="18"/>
      <c r="BT93" s="18"/>
      <c r="BU93" s="18">
        <f>SUM(BQ93:BT93)</f>
        <v>0</v>
      </c>
      <c r="BW93" s="18">
        <f t="shared" si="133"/>
        <v>0</v>
      </c>
      <c r="BX93" s="18">
        <f t="shared" si="134"/>
        <v>0</v>
      </c>
      <c r="BY93" s="18">
        <f t="shared" si="135"/>
        <v>0</v>
      </c>
      <c r="BZ93" s="18">
        <f t="shared" si="136"/>
        <v>0</v>
      </c>
      <c r="CA93" s="18">
        <f>SUM(BW93:BZ93)</f>
        <v>0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2" t="s">
        <v>66</v>
      </c>
      <c r="B96" s="15" t="s">
        <v>21</v>
      </c>
      <c r="C96" s="16"/>
      <c r="D96" s="16"/>
      <c r="E96" s="16"/>
      <c r="F96" s="16"/>
      <c r="G96" s="17">
        <f>SUM(C96:F96)</f>
        <v>0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>
        <v>533321</v>
      </c>
      <c r="X96" s="16"/>
      <c r="Y96" s="17">
        <f>SUM(U96:X96)</f>
        <v>533321</v>
      </c>
      <c r="AA96" s="16"/>
      <c r="AB96" s="16"/>
      <c r="AC96" s="16">
        <v>566069</v>
      </c>
      <c r="AD96" s="16"/>
      <c r="AE96" s="17">
        <f>SUM(AA96:AD96)</f>
        <v>566069</v>
      </c>
      <c r="AG96" s="16"/>
      <c r="AH96" s="16"/>
      <c r="AI96" s="16">
        <v>580825</v>
      </c>
      <c r="AJ96" s="16"/>
      <c r="AK96" s="17">
        <f>SUM(AG96:AJ96)</f>
        <v>580825</v>
      </c>
      <c r="AM96" s="16"/>
      <c r="AN96" s="16"/>
      <c r="AO96" s="16">
        <v>595923</v>
      </c>
      <c r="AP96" s="16"/>
      <c r="AQ96" s="17">
        <f>SUM(AM96:AP96)</f>
        <v>595923</v>
      </c>
      <c r="AS96" s="16"/>
      <c r="AT96" s="16"/>
      <c r="AU96" s="16">
        <v>590060</v>
      </c>
      <c r="AV96" s="16"/>
      <c r="AW96" s="17">
        <f>SUM(AS96:AV96)</f>
        <v>590060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37">C96+I96+O96+U96+AA96+AG96+AM96+AS96+AY96+BE96+BK96+BQ96</f>
        <v>0</v>
      </c>
      <c r="BX96" s="16">
        <f t="shared" ref="BX96:BX97" si="138">D96+J96+P96+V96+AB96+AH96+AN96+AT96+AZ96+BF96+BL96+BR96</f>
        <v>0</v>
      </c>
      <c r="BY96" s="16">
        <f t="shared" ref="BY96:BY97" si="139">E96+K96+Q96+W96+AC96+AI96+AO96+AU96+BA96+BG96+BM96+BS96</f>
        <v>2866198</v>
      </c>
      <c r="BZ96" s="16">
        <f t="shared" ref="BZ96:BZ97" si="140">F96+L96+R96+X96+AD96+AJ96+AP96+AV96+BB96+BH96+BN96+BT96</f>
        <v>0</v>
      </c>
      <c r="CA96" s="17">
        <f>SUM(BW96:BZ96)</f>
        <v>2866198</v>
      </c>
    </row>
    <row r="97" spans="1:79" ht="18" customHeight="1" x14ac:dyDescent="0.25">
      <c r="A97" s="32"/>
      <c r="B97" s="15" t="s">
        <v>22</v>
      </c>
      <c r="C97" s="18"/>
      <c r="D97" s="18"/>
      <c r="E97" s="18"/>
      <c r="F97" s="18"/>
      <c r="G97" s="18">
        <f>SUM(C97:F97)</f>
        <v>0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>
        <v>0.76200000000000001</v>
      </c>
      <c r="X97" s="18"/>
      <c r="Y97" s="18">
        <f>SUM(U97:X97)</f>
        <v>0.76200000000000001</v>
      </c>
      <c r="AA97" s="18"/>
      <c r="AB97" s="18"/>
      <c r="AC97" s="18">
        <v>0.78300000000000003</v>
      </c>
      <c r="AD97" s="18"/>
      <c r="AE97" s="18">
        <f>SUM(AA97:AD97)</f>
        <v>0.78300000000000003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>
        <v>0.81599999999999995</v>
      </c>
      <c r="AP97" s="18"/>
      <c r="AQ97" s="18">
        <f>SUM(AM97:AP97)</f>
        <v>0.81599999999999995</v>
      </c>
      <c r="AS97" s="18"/>
      <c r="AT97" s="18"/>
      <c r="AU97" s="18">
        <v>0.80600000000000005</v>
      </c>
      <c r="AV97" s="18"/>
      <c r="AW97" s="18">
        <f>SUM(AS97:AV97)</f>
        <v>0.80600000000000005</v>
      </c>
      <c r="AY97" s="18">
        <v>0</v>
      </c>
      <c r="AZ97" s="18"/>
      <c r="BA97" s="18"/>
      <c r="BB97" s="18">
        <v>0</v>
      </c>
      <c r="BC97" s="18">
        <f>SUM(AY97:BB97)</f>
        <v>0</v>
      </c>
      <c r="BE97" s="18">
        <v>0</v>
      </c>
      <c r="BF97" s="18"/>
      <c r="BG97" s="18"/>
      <c r="BH97" s="18">
        <v>0</v>
      </c>
      <c r="BI97" s="18">
        <f>SUM(BE97:BH97)</f>
        <v>0</v>
      </c>
      <c r="BK97" s="18">
        <v>0</v>
      </c>
      <c r="BL97" s="18"/>
      <c r="BM97" s="18"/>
      <c r="BN97" s="18"/>
      <c r="BO97" s="18">
        <f>SUM(BK97:BN97)</f>
        <v>0</v>
      </c>
      <c r="BQ97" s="18">
        <v>0</v>
      </c>
      <c r="BR97" s="18">
        <v>0</v>
      </c>
      <c r="BS97" s="18"/>
      <c r="BT97" s="18"/>
      <c r="BU97" s="18">
        <f>SUM(BQ97:BT97)</f>
        <v>0</v>
      </c>
      <c r="BW97" s="18">
        <f t="shared" si="137"/>
        <v>0</v>
      </c>
      <c r="BX97" s="18">
        <f t="shared" si="138"/>
        <v>0</v>
      </c>
      <c r="BY97" s="18">
        <f t="shared" si="139"/>
        <v>3.1669999999999998</v>
      </c>
      <c r="BZ97" s="18">
        <f t="shared" si="140"/>
        <v>0</v>
      </c>
      <c r="CA97" s="18">
        <f>SUM(BW97:BZ97)</f>
        <v>3.1669999999999998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2" t="s">
        <v>68</v>
      </c>
      <c r="B100" s="15" t="s">
        <v>21</v>
      </c>
      <c r="C100" s="16"/>
      <c r="D100" s="16"/>
      <c r="E100" s="16"/>
      <c r="F100" s="16"/>
      <c r="G100" s="17">
        <f>SUM(C100:F100)</f>
        <v>0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>
        <v>21211</v>
      </c>
      <c r="Y100" s="17">
        <f>SUM(U100:X100)</f>
        <v>21211</v>
      </c>
      <c r="AA100" s="16"/>
      <c r="AB100" s="16"/>
      <c r="AC100" s="16"/>
      <c r="AD100" s="16">
        <v>18693</v>
      </c>
      <c r="AE100" s="17">
        <f>SUM(AA100:AD100)</f>
        <v>18693</v>
      </c>
      <c r="AG100" s="16"/>
      <c r="AH100" s="16"/>
      <c r="AI100" s="16"/>
      <c r="AJ100" s="16">
        <v>17965</v>
      </c>
      <c r="AK100" s="17">
        <f>SUM(AG100:AJ100)</f>
        <v>17965</v>
      </c>
      <c r="AM100" s="16"/>
      <c r="AN100" s="16"/>
      <c r="AO100" s="16"/>
      <c r="AP100" s="16">
        <v>19618</v>
      </c>
      <c r="AQ100" s="17">
        <f>SUM(AM100:AP100)</f>
        <v>19618</v>
      </c>
      <c r="AS100" s="16"/>
      <c r="AT100" s="16"/>
      <c r="AU100" s="16"/>
      <c r="AV100" s="16">
        <v>18987</v>
      </c>
      <c r="AW100" s="17">
        <f>SUM(AS100:AV100)</f>
        <v>18987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1">C100+I100+O100+U100+AA100+AG100+AM100+AS100+AY100+BE100+BK100+BQ100</f>
        <v>0</v>
      </c>
      <c r="BX100" s="16">
        <f t="shared" ref="BX100:BX101" si="142">D100+J100+P100+V100+AB100+AH100+AN100+AT100+AZ100+BF100+BL100+BR100</f>
        <v>0</v>
      </c>
      <c r="BY100" s="16">
        <f t="shared" ref="BY100:BY101" si="143">E100+K100+Q100+W100+AC100+AI100+AO100+AU100+BA100+BG100+BM100+BS100</f>
        <v>0</v>
      </c>
      <c r="BZ100" s="16">
        <f t="shared" ref="BZ100:BZ101" si="144">F100+L100+R100+X100+AD100+AJ100+AP100+AV100+BB100+BH100+BN100+BT100</f>
        <v>96474</v>
      </c>
      <c r="CA100" s="17">
        <f>SUM(BW100:BZ100)</f>
        <v>96474</v>
      </c>
    </row>
    <row r="101" spans="1:79" ht="18" customHeight="1" x14ac:dyDescent="0.25">
      <c r="A101" s="32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>
        <v>2.5308000000000001E-2</v>
      </c>
      <c r="Y101" s="18">
        <f>SUM(U101:X101)</f>
        <v>2.5308000000000001E-2</v>
      </c>
      <c r="AA101" s="18"/>
      <c r="AB101" s="18"/>
      <c r="AC101" s="18"/>
      <c r="AD101" s="18">
        <v>0.02</v>
      </c>
      <c r="AE101" s="18">
        <f>SUM(AA101:AD101)</f>
        <v>0.02</v>
      </c>
      <c r="AG101" s="18"/>
      <c r="AH101" s="18"/>
      <c r="AI101" s="18"/>
      <c r="AJ101" s="18">
        <v>1.9470000000000001E-2</v>
      </c>
      <c r="AK101" s="18">
        <f>SUM(AG101:AJ101)</f>
        <v>1.9470000000000001E-2</v>
      </c>
      <c r="AM101" s="18"/>
      <c r="AN101" s="18"/>
      <c r="AO101" s="18"/>
      <c r="AP101" s="18">
        <v>2.0943E-2</v>
      </c>
      <c r="AQ101" s="18">
        <f>SUM(AM101:AP101)</f>
        <v>2.0943E-2</v>
      </c>
      <c r="AS101" s="18"/>
      <c r="AT101" s="18"/>
      <c r="AU101" s="18"/>
      <c r="AV101" s="18">
        <v>2.0747999999999999E-2</v>
      </c>
      <c r="AW101" s="18">
        <f>SUM(AS101:AV101)</f>
        <v>2.0747999999999999E-2</v>
      </c>
      <c r="AY101" s="18">
        <v>0</v>
      </c>
      <c r="AZ101" s="18"/>
      <c r="BA101" s="18"/>
      <c r="BB101" s="18">
        <v>0</v>
      </c>
      <c r="BC101" s="18">
        <f>SUM(AY101:BB101)</f>
        <v>0</v>
      </c>
      <c r="BE101" s="18">
        <v>0</v>
      </c>
      <c r="BF101" s="18"/>
      <c r="BG101" s="18"/>
      <c r="BH101" s="18">
        <v>0</v>
      </c>
      <c r="BI101" s="18">
        <f>SUM(BE101:BH101)</f>
        <v>0</v>
      </c>
      <c r="BK101" s="18">
        <v>0</v>
      </c>
      <c r="BL101" s="18"/>
      <c r="BM101" s="18"/>
      <c r="BN101" s="18"/>
      <c r="BO101" s="18">
        <f>SUM(BK101:BN101)</f>
        <v>0</v>
      </c>
      <c r="BQ101" s="18">
        <v>0</v>
      </c>
      <c r="BR101" s="18">
        <v>0</v>
      </c>
      <c r="BS101" s="18"/>
      <c r="BT101" s="18"/>
      <c r="BU101" s="18">
        <f>SUM(BQ101:BT101)</f>
        <v>0</v>
      </c>
      <c r="BW101" s="18">
        <f t="shared" si="141"/>
        <v>0</v>
      </c>
      <c r="BX101" s="18">
        <f t="shared" si="142"/>
        <v>0</v>
      </c>
      <c r="BY101" s="18">
        <f t="shared" si="143"/>
        <v>0</v>
      </c>
      <c r="BZ101" s="18">
        <f t="shared" si="144"/>
        <v>0.10646900000000001</v>
      </c>
      <c r="CA101" s="18">
        <f>SUM(BW101:BZ101)</f>
        <v>0.10646900000000001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2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/>
      <c r="R104" s="16"/>
      <c r="S104" s="17">
        <f>SUM(O104:R104)</f>
        <v>0</v>
      </c>
      <c r="U104" s="16"/>
      <c r="V104" s="16"/>
      <c r="W104" s="16"/>
      <c r="X104" s="16"/>
      <c r="Y104" s="17">
        <f>SUM(U104:X104)</f>
        <v>0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>
        <v>3480</v>
      </c>
      <c r="AQ104" s="17">
        <f>SUM(AM104:AP104)</f>
        <v>3480</v>
      </c>
      <c r="AS104" s="16"/>
      <c r="AT104" s="16"/>
      <c r="AU104" s="16">
        <v>9795</v>
      </c>
      <c r="AV104" s="16">
        <v>5114</v>
      </c>
      <c r="AW104" s="17">
        <f>SUM(AS104:AV104)</f>
        <v>14909</v>
      </c>
      <c r="AY104" s="16"/>
      <c r="AZ104" s="16"/>
      <c r="BA104" s="16"/>
      <c r="BB104" s="16"/>
      <c r="BC104" s="17">
        <f>SUM(AY104:BB104)</f>
        <v>0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5">C104+I104+O104+U104+AA104+AG104+AM104+AS104+AY104+BE104+BK104+BQ104</f>
        <v>0</v>
      </c>
      <c r="BX104" s="16">
        <f t="shared" ref="BX104:BX105" si="146">D104+J104+P104+V104+AB104+AH104+AN104+AT104+AZ104+BF104+BL104+BR104</f>
        <v>0</v>
      </c>
      <c r="BY104" s="16">
        <f t="shared" ref="BY104:BY105" si="147">E104+K104+Q104+W104+AC104+AI104+AO104+AU104+BA104+BG104+BM104+BS104</f>
        <v>9795</v>
      </c>
      <c r="BZ104" s="16">
        <f t="shared" ref="BZ104:BZ105" si="148">F104+L104+R104+X104+AD104+AJ104+AP104+AV104+BB104+BH104+BN104+BT104</f>
        <v>8594</v>
      </c>
      <c r="CA104" s="17">
        <f>SUM(BW104:BZ104)</f>
        <v>18389</v>
      </c>
    </row>
    <row r="105" spans="1:79" ht="18" customHeight="1" x14ac:dyDescent="0.25">
      <c r="A105" s="32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>
        <v>6.0000000000000001E-3</v>
      </c>
      <c r="AQ105" s="18">
        <f>SUM(AM105:AP105)</f>
        <v>6.0000000000000001E-3</v>
      </c>
      <c r="AS105" s="18"/>
      <c r="AT105" s="18"/>
      <c r="AU105" s="18">
        <v>1.4E-2</v>
      </c>
      <c r="AV105" s="18">
        <v>7.0000000000000001E-3</v>
      </c>
      <c r="AW105" s="18">
        <f>SUM(AS105:AV105)</f>
        <v>2.1000000000000001E-2</v>
      </c>
      <c r="AY105" s="18">
        <v>0</v>
      </c>
      <c r="AZ105" s="18"/>
      <c r="BA105" s="18"/>
      <c r="BB105" s="18">
        <v>0</v>
      </c>
      <c r="BC105" s="18">
        <f>SUM(AY105:BB105)</f>
        <v>0</v>
      </c>
      <c r="BE105" s="18">
        <v>0</v>
      </c>
      <c r="BF105" s="18"/>
      <c r="BG105" s="18"/>
      <c r="BH105" s="18">
        <v>0</v>
      </c>
      <c r="BI105" s="18">
        <f>SUM(BE105:BH105)</f>
        <v>0</v>
      </c>
      <c r="BK105" s="18">
        <v>0</v>
      </c>
      <c r="BL105" s="18"/>
      <c r="BM105" s="18"/>
      <c r="BN105" s="18"/>
      <c r="BO105" s="18">
        <f>SUM(BK105:BN105)</f>
        <v>0</v>
      </c>
      <c r="BQ105" s="18">
        <v>0</v>
      </c>
      <c r="BR105" s="18">
        <v>0</v>
      </c>
      <c r="BS105" s="18"/>
      <c r="BT105" s="18"/>
      <c r="BU105" s="18">
        <f>SUM(BQ105:BT105)</f>
        <v>0</v>
      </c>
      <c r="BW105" s="18">
        <f t="shared" si="145"/>
        <v>0</v>
      </c>
      <c r="BX105" s="18">
        <f t="shared" si="146"/>
        <v>0</v>
      </c>
      <c r="BY105" s="18">
        <f t="shared" si="147"/>
        <v>1.4E-2</v>
      </c>
      <c r="BZ105" s="18">
        <f t="shared" si="148"/>
        <v>1.3000000000000001E-2</v>
      </c>
      <c r="CA105" s="18">
        <f>SUM(BW105:BZ105)</f>
        <v>2.7000000000000003E-2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72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2" t="s">
        <v>73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/>
      <c r="X108" s="16"/>
      <c r="Y108" s="17">
        <f>SUM(U108:X108)</f>
        <v>0</v>
      </c>
      <c r="AA108" s="16"/>
      <c r="AB108" s="16"/>
      <c r="AC108" s="16"/>
      <c r="AD108" s="16"/>
      <c r="AE108" s="17">
        <f>SUM(AA108:AD108)</f>
        <v>0</v>
      </c>
      <c r="AG108" s="16"/>
      <c r="AH108" s="16"/>
      <c r="AI108" s="16"/>
      <c r="AJ108" s="16"/>
      <c r="AK108" s="17">
        <f>SUM(AG108:AJ108)</f>
        <v>0</v>
      </c>
      <c r="AM108" s="16"/>
      <c r="AN108" s="16"/>
      <c r="AO108" s="16"/>
      <c r="AP108" s="16"/>
      <c r="AQ108" s="17">
        <f>SUM(AM108:AP108)</f>
        <v>0</v>
      </c>
      <c r="AS108" s="16"/>
      <c r="AT108" s="16"/>
      <c r="AU108" s="16">
        <v>21480</v>
      </c>
      <c r="AV108" s="16">
        <v>124315</v>
      </c>
      <c r="AW108" s="17">
        <f>SUM(AS108:AV108)</f>
        <v>145795</v>
      </c>
      <c r="AY108" s="16"/>
      <c r="AZ108" s="16"/>
      <c r="BA108" s="16"/>
      <c r="BB108" s="16"/>
      <c r="BC108" s="17">
        <f>SUM(AY108:BB108)</f>
        <v>0</v>
      </c>
      <c r="BE108" s="16"/>
      <c r="BF108" s="16"/>
      <c r="BG108" s="16"/>
      <c r="BH108" s="16"/>
      <c r="BI108" s="17">
        <f>SUM(BE108:BH108)</f>
        <v>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49">C108+I108+O108+U108+AA108+AG108+AM108+AS108+AY108+BE108+BK108+BQ108</f>
        <v>0</v>
      </c>
      <c r="BX108" s="16">
        <f t="shared" ref="BX108:BX109" si="150">D108+J108+P108+V108+AB108+AH108+AN108+AT108+AZ108+BF108+BL108+BR108</f>
        <v>0</v>
      </c>
      <c r="BY108" s="16">
        <f t="shared" ref="BY108:BY109" si="151">E108+K108+Q108+W108+AC108+AI108+AO108+AU108+BA108+BG108+BM108+BS108</f>
        <v>21480</v>
      </c>
      <c r="BZ108" s="16">
        <f t="shared" ref="BZ108:BZ109" si="152">F108+L108+R108+X108+AD108+AJ108+AP108+AV108+BB108+BH108+BN108+BT108</f>
        <v>124315</v>
      </c>
      <c r="CA108" s="17">
        <f>SUM(BW108:BZ108)</f>
        <v>145795</v>
      </c>
    </row>
    <row r="109" spans="1:79" ht="18" customHeight="1" x14ac:dyDescent="0.25">
      <c r="A109" s="32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>
        <v>0</v>
      </c>
      <c r="AZ109" s="18"/>
      <c r="BA109" s="18"/>
      <c r="BB109" s="18">
        <v>0</v>
      </c>
      <c r="BC109" s="18">
        <f>SUM(AY109:BB109)</f>
        <v>0</v>
      </c>
      <c r="BE109" s="18">
        <v>0</v>
      </c>
      <c r="BF109" s="18"/>
      <c r="BG109" s="18"/>
      <c r="BH109" s="18">
        <v>0</v>
      </c>
      <c r="BI109" s="18">
        <f>SUM(BE109:BH109)</f>
        <v>0</v>
      </c>
      <c r="BK109" s="18">
        <v>0</v>
      </c>
      <c r="BL109" s="18"/>
      <c r="BM109" s="18"/>
      <c r="BN109" s="18"/>
      <c r="BO109" s="18">
        <f>SUM(BK109:BN109)</f>
        <v>0</v>
      </c>
      <c r="BQ109" s="18">
        <v>0</v>
      </c>
      <c r="BR109" s="18">
        <v>0</v>
      </c>
      <c r="BS109" s="18"/>
      <c r="BT109" s="18"/>
      <c r="BU109" s="18">
        <f>SUM(BQ109:BT109)</f>
        <v>0</v>
      </c>
      <c r="BW109" s="18">
        <f t="shared" si="149"/>
        <v>0</v>
      </c>
      <c r="BX109" s="18">
        <f t="shared" si="150"/>
        <v>0</v>
      </c>
      <c r="BY109" s="18">
        <f t="shared" si="151"/>
        <v>0</v>
      </c>
      <c r="BZ109" s="18">
        <f t="shared" si="152"/>
        <v>0</v>
      </c>
      <c r="CA109" s="18">
        <f>SUM(BW109:BZ109)</f>
        <v>0</v>
      </c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W111" s="43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W114" s="43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3:78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3:78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3:78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3:78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</sheetData>
  <mergeCells count="113">
    <mergeCell ref="A76:A77"/>
    <mergeCell ref="A54:A55"/>
    <mergeCell ref="A60:A61"/>
    <mergeCell ref="A64:A65"/>
    <mergeCell ref="A68:A69"/>
    <mergeCell ref="A72:A73"/>
    <mergeCell ref="A92:A93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A104:A105"/>
    <mergeCell ref="A56:A57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3:A14"/>
    <mergeCell ref="A15:A16"/>
    <mergeCell ref="A19:A20"/>
    <mergeCell ref="A21:G21"/>
    <mergeCell ref="A22:A23"/>
    <mergeCell ref="A24:A25"/>
    <mergeCell ref="A108:A109"/>
    <mergeCell ref="AB3:AB4"/>
    <mergeCell ref="AC3:AC4"/>
    <mergeCell ref="A45:A46"/>
    <mergeCell ref="A49:A50"/>
    <mergeCell ref="A51:G51"/>
    <mergeCell ref="A52:A53"/>
    <mergeCell ref="A80:A81"/>
    <mergeCell ref="A84:A85"/>
    <mergeCell ref="A28:A29"/>
    <mergeCell ref="A30:G30"/>
    <mergeCell ref="A31:A32"/>
    <mergeCell ref="A33:A34"/>
    <mergeCell ref="A37:A38"/>
    <mergeCell ref="A41:A42"/>
    <mergeCell ref="A96:A97"/>
    <mergeCell ref="A100:A101"/>
    <mergeCell ref="A88:A89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2023-09-20T04:04:53Z</dcterms:modified>
</cp:coreProperties>
</file>