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ноябр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ноябрь!#REF!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46" i="3" l="1"/>
  <c r="BB5" i="3" l="1"/>
  <c r="BA5" i="3"/>
  <c r="AZ5" i="3"/>
  <c r="AY5" i="3"/>
  <c r="AT6" i="3" l="1"/>
  <c r="AU6" i="3"/>
  <c r="AV6" i="3"/>
  <c r="AS6" i="3"/>
  <c r="BZ109" i="3"/>
  <c r="BY109" i="3"/>
  <c r="BX109" i="3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AU46" i="3"/>
  <c r="CA108" i="3" l="1"/>
  <c r="CA109" i="3"/>
  <c r="BY50" i="3"/>
  <c r="BX50" i="3"/>
  <c r="BW50" i="3"/>
  <c r="BX49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N49" i="3"/>
  <c r="AO49" i="3"/>
  <c r="AP49" i="3"/>
  <c r="AN50" i="3"/>
  <c r="AO50" i="3"/>
  <c r="AP50" i="3"/>
  <c r="AM50" i="3"/>
  <c r="AM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BU56" i="3"/>
  <c r="BO56" i="3"/>
  <c r="BI56" i="3"/>
  <c r="BC56" i="3"/>
  <c r="AW56" i="3"/>
  <c r="AQ56" i="3"/>
  <c r="AK56" i="3"/>
  <c r="AE56" i="3"/>
  <c r="Y56" i="3"/>
  <c r="S56" i="3"/>
  <c r="M56" i="3"/>
  <c r="G56" i="3"/>
  <c r="BZ105" i="3"/>
  <c r="BY105" i="3"/>
  <c r="BX105" i="3"/>
  <c r="BW105" i="3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56" i="3" l="1"/>
  <c r="CA104" i="3"/>
  <c r="CA57" i="3"/>
  <c r="CA105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101" i="3" l="1"/>
  <c r="CA97" i="3"/>
  <c r="CA100" i="3"/>
  <c r="CA96" i="3"/>
  <c r="BZ93" i="3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4" i="3" l="1"/>
  <c r="CA85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81" i="3" l="1"/>
  <c r="CA80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Z49" i="3" s="1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C6" i="3" s="1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C5" i="3" s="1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Q20" i="3"/>
  <c r="BQ6" i="3" s="1"/>
  <c r="BN20" i="3"/>
  <c r="BN6" i="3" s="1"/>
  <c r="BM20" i="3"/>
  <c r="BM6" i="3" s="1"/>
  <c r="BL20" i="3"/>
  <c r="BL6" i="3" s="1"/>
  <c r="BK20" i="3"/>
  <c r="BH20" i="3"/>
  <c r="BH6" i="3" s="1"/>
  <c r="BG20" i="3"/>
  <c r="BG6" i="3" s="1"/>
  <c r="BF20" i="3"/>
  <c r="BE20" i="3"/>
  <c r="BB20" i="3"/>
  <c r="BB6" i="3" s="1"/>
  <c r="BA20" i="3"/>
  <c r="BA6" i="3" s="1"/>
  <c r="AZ20" i="3"/>
  <c r="AZ6" i="3" s="1"/>
  <c r="AY20" i="3"/>
  <c r="AV20" i="3"/>
  <c r="AU20" i="3"/>
  <c r="AT20" i="3"/>
  <c r="AS20" i="3"/>
  <c r="AP20" i="3"/>
  <c r="AO20" i="3"/>
  <c r="AO6" i="3" s="1"/>
  <c r="AN20" i="3"/>
  <c r="AM20" i="3"/>
  <c r="AJ20" i="3"/>
  <c r="AJ6" i="3" s="1"/>
  <c r="AI20" i="3"/>
  <c r="AH20" i="3"/>
  <c r="AG20" i="3"/>
  <c r="AG6" i="3" s="1"/>
  <c r="AD20" i="3"/>
  <c r="AD6" i="3" s="1"/>
  <c r="AC20" i="3"/>
  <c r="AC6" i="3" s="1"/>
  <c r="AB20" i="3"/>
  <c r="AB6" i="3" s="1"/>
  <c r="AA20" i="3"/>
  <c r="X20" i="3"/>
  <c r="W20" i="3"/>
  <c r="W6" i="3" s="1"/>
  <c r="V20" i="3"/>
  <c r="V6" i="3" s="1"/>
  <c r="U20" i="3"/>
  <c r="U6" i="3" s="1"/>
  <c r="R20" i="3"/>
  <c r="R6" i="3" s="1"/>
  <c r="Q20" i="3"/>
  <c r="P20" i="3"/>
  <c r="O20" i="3"/>
  <c r="O6" i="3" s="1"/>
  <c r="L20" i="3"/>
  <c r="L6" i="3" s="1"/>
  <c r="K20" i="3"/>
  <c r="K6" i="3" s="1"/>
  <c r="J20" i="3"/>
  <c r="J6" i="3" s="1"/>
  <c r="I20" i="3"/>
  <c r="F20" i="3"/>
  <c r="E20" i="3"/>
  <c r="E6" i="3" s="1"/>
  <c r="D20" i="3"/>
  <c r="D6" i="3" s="1"/>
  <c r="C20" i="3"/>
  <c r="BT19" i="3"/>
  <c r="BT5" i="3" s="1"/>
  <c r="BS19" i="3"/>
  <c r="BR19" i="3"/>
  <c r="BQ19" i="3"/>
  <c r="BQ5" i="3" s="1"/>
  <c r="BN19" i="3"/>
  <c r="BM19" i="3"/>
  <c r="BM5" i="3" s="1"/>
  <c r="BL19" i="3"/>
  <c r="BL5" i="3" s="1"/>
  <c r="BK19" i="3"/>
  <c r="BH19" i="3"/>
  <c r="BG19" i="3"/>
  <c r="BF19" i="3"/>
  <c r="BE19" i="3"/>
  <c r="BB19" i="3"/>
  <c r="BA19" i="3"/>
  <c r="AZ19" i="3"/>
  <c r="AY19" i="3"/>
  <c r="AV19" i="3"/>
  <c r="AU19" i="3"/>
  <c r="AT19" i="3"/>
  <c r="AT5" i="3" s="1"/>
  <c r="AS19" i="3"/>
  <c r="AP19" i="3"/>
  <c r="AO19" i="3"/>
  <c r="AO5" i="3" s="1"/>
  <c r="AN19" i="3"/>
  <c r="AN5" i="3" s="1"/>
  <c r="AM19" i="3"/>
  <c r="AM5" i="3" s="1"/>
  <c r="AJ19" i="3"/>
  <c r="AJ5" i="3" s="1"/>
  <c r="AI19" i="3"/>
  <c r="AH19" i="3"/>
  <c r="AG19" i="3"/>
  <c r="AG5" i="3" s="1"/>
  <c r="AD19" i="3"/>
  <c r="AD5" i="3" s="1"/>
  <c r="AC19" i="3"/>
  <c r="AC5" i="3" s="1"/>
  <c r="AB19" i="3"/>
  <c r="AB5" i="3" s="1"/>
  <c r="AA19" i="3"/>
  <c r="X19" i="3"/>
  <c r="W19" i="3"/>
  <c r="W5" i="3" s="1"/>
  <c r="V19" i="3"/>
  <c r="V5" i="3" s="1"/>
  <c r="U19" i="3"/>
  <c r="U5" i="3" s="1"/>
  <c r="R19" i="3"/>
  <c r="R5" i="3" s="1"/>
  <c r="Q19" i="3"/>
  <c r="P19" i="3"/>
  <c r="O19" i="3"/>
  <c r="O5" i="3" s="1"/>
  <c r="L19" i="3"/>
  <c r="L5" i="3" s="1"/>
  <c r="K19" i="3"/>
  <c r="K5" i="3" s="1"/>
  <c r="J19" i="3"/>
  <c r="J5" i="3" s="1"/>
  <c r="I19" i="3"/>
  <c r="F19" i="3"/>
  <c r="E19" i="3"/>
  <c r="E5" i="3" s="1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K6" i="3" s="1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U10" i="3" s="1"/>
  <c r="BN10" i="3"/>
  <c r="BM10" i="3"/>
  <c r="BL10" i="3"/>
  <c r="BK10" i="3"/>
  <c r="BK5" i="3" s="1"/>
  <c r="BH10" i="3"/>
  <c r="BG10" i="3"/>
  <c r="BF10" i="3"/>
  <c r="BE10" i="3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BN5" i="3" l="1"/>
  <c r="BF6" i="3"/>
  <c r="BE6" i="3"/>
  <c r="BG5" i="3"/>
  <c r="BH5" i="3"/>
  <c r="BF5" i="3"/>
  <c r="BI10" i="3"/>
  <c r="BE5" i="3"/>
  <c r="AY6" i="3"/>
  <c r="AV5" i="3"/>
  <c r="AU5" i="3"/>
  <c r="AS5" i="3"/>
  <c r="AW11" i="3"/>
  <c r="AN6" i="3"/>
  <c r="AM6" i="3"/>
  <c r="G11" i="3"/>
  <c r="F5" i="3"/>
  <c r="P5" i="3"/>
  <c r="X5" i="3"/>
  <c r="AH5" i="3"/>
  <c r="AP5" i="3"/>
  <c r="BR5" i="3"/>
  <c r="F6" i="3"/>
  <c r="P6" i="3"/>
  <c r="X6" i="3"/>
  <c r="Y6" i="3" s="1"/>
  <c r="AH6" i="3"/>
  <c r="AP6" i="3"/>
  <c r="BR6" i="3"/>
  <c r="I5" i="3"/>
  <c r="Q5" i="3"/>
  <c r="AA5" i="3"/>
  <c r="AI5" i="3"/>
  <c r="AW19" i="3"/>
  <c r="BS5" i="3"/>
  <c r="I6" i="3"/>
  <c r="Q6" i="3"/>
  <c r="AA6" i="3"/>
  <c r="AI6" i="3"/>
  <c r="AW20" i="3"/>
  <c r="BS6" i="3"/>
  <c r="CA14" i="3"/>
  <c r="AK10" i="3"/>
  <c r="AE28" i="3"/>
  <c r="Y11" i="3"/>
  <c r="S19" i="3"/>
  <c r="S10" i="3"/>
  <c r="CA61" i="3"/>
  <c r="S6" i="3"/>
  <c r="CA73" i="3"/>
  <c r="M29" i="3"/>
  <c r="CA64" i="3"/>
  <c r="G19" i="3"/>
  <c r="BO50" i="3"/>
  <c r="M10" i="3"/>
  <c r="AE10" i="3"/>
  <c r="AW10" i="3"/>
  <c r="BI11" i="3"/>
  <c r="BZ10" i="3"/>
  <c r="G28" i="3"/>
  <c r="BO29" i="3"/>
  <c r="CA60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5" i="3"/>
  <c r="CA77" i="3"/>
  <c r="AK11" i="3"/>
  <c r="M11" i="3"/>
  <c r="AE11" i="3"/>
  <c r="CA15" i="3"/>
  <c r="AK20" i="3"/>
  <c r="BZ20" i="3"/>
  <c r="BZ6" i="3" s="1"/>
  <c r="BC28" i="3"/>
  <c r="AK29" i="3"/>
  <c r="CA41" i="3"/>
  <c r="S49" i="3"/>
  <c r="BC49" i="3"/>
  <c r="S50" i="3"/>
  <c r="CA55" i="3"/>
  <c r="CA69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6" i="3"/>
  <c r="AQ49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72" i="3"/>
  <c r="CA68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BO6" i="3"/>
  <c r="CA16" i="3"/>
  <c r="CA25" i="3"/>
  <c r="CA34" i="3"/>
  <c r="BW10" i="3"/>
  <c r="BW19" i="3"/>
  <c r="BW28" i="3"/>
  <c r="BY20" i="3"/>
  <c r="BY6" i="3" s="1"/>
  <c r="BY29" i="3"/>
  <c r="CA50" i="3"/>
  <c r="BI6" i="3" l="1"/>
  <c r="BI5" i="3"/>
  <c r="BW6" i="3"/>
  <c r="BX6" i="3"/>
  <c r="BC6" i="3"/>
  <c r="BX5" i="3"/>
  <c r="BZ5" i="3"/>
  <c r="BY5" i="3"/>
  <c r="BW5" i="3"/>
  <c r="AW6" i="3"/>
  <c r="BU5" i="3"/>
  <c r="AE5" i="3"/>
  <c r="Y5" i="3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<sst xmlns="http://schemas.openxmlformats.org/spreadsheetml/2006/main" count="195" uniqueCount="74">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</sst>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7"/>
  <sheetViews>
    <sheetView tabSelected="1" workbookViewId="0">
      <pane xSplit="2" ySplit="7" topLeftCell="BK8" activePane="bottomRight" state="frozen"/>
      <selection pane="topRight" activeCell="C1" sqref="C1"/>
      <selection pane="bottomLeft" activeCell="A8" sqref="A8"/>
      <selection pane="bottomRight" activeCell="BR83" sqref="BR83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1" t="s">
        <v>0</v>
      </c>
      <c r="D2" s="41"/>
      <c r="E2" s="41"/>
      <c r="F2" s="41"/>
      <c r="G2" s="41"/>
      <c r="I2" s="41" t="s">
        <v>1</v>
      </c>
      <c r="J2" s="41"/>
      <c r="K2" s="41"/>
      <c r="L2" s="41"/>
      <c r="M2" s="41"/>
      <c r="O2" s="41" t="s">
        <v>2</v>
      </c>
      <c r="P2" s="41"/>
      <c r="Q2" s="41"/>
      <c r="R2" s="41"/>
      <c r="S2" s="41"/>
      <c r="U2" s="41" t="s">
        <v>3</v>
      </c>
      <c r="V2" s="41"/>
      <c r="W2" s="41"/>
      <c r="X2" s="41"/>
      <c r="Y2" s="41"/>
      <c r="AA2" s="41" t="s">
        <v>4</v>
      </c>
      <c r="AB2" s="41"/>
      <c r="AC2" s="41"/>
      <c r="AD2" s="41"/>
      <c r="AE2" s="41"/>
      <c r="AG2" s="41" t="s">
        <v>5</v>
      </c>
      <c r="AH2" s="41"/>
      <c r="AI2" s="41"/>
      <c r="AJ2" s="41"/>
      <c r="AK2" s="41"/>
      <c r="AM2" s="41" t="s">
        <v>6</v>
      </c>
      <c r="AN2" s="41"/>
      <c r="AO2" s="41"/>
      <c r="AP2" s="41"/>
      <c r="AQ2" s="41"/>
      <c r="AS2" s="41" t="s">
        <v>7</v>
      </c>
      <c r="AT2" s="41"/>
      <c r="AU2" s="41"/>
      <c r="AV2" s="41"/>
      <c r="AW2" s="41"/>
      <c r="AY2" s="41" t="s">
        <v>8</v>
      </c>
      <c r="AZ2" s="41"/>
      <c r="BA2" s="41"/>
      <c r="BB2" s="41"/>
      <c r="BC2" s="41"/>
      <c r="BE2" s="41" t="s">
        <v>9</v>
      </c>
      <c r="BF2" s="41"/>
      <c r="BG2" s="41"/>
      <c r="BH2" s="41"/>
      <c r="BI2" s="41"/>
      <c r="BK2" s="41" t="s">
        <v>10</v>
      </c>
      <c r="BL2" s="41"/>
      <c r="BM2" s="41"/>
      <c r="BN2" s="41"/>
      <c r="BO2" s="41"/>
      <c r="BQ2" s="41" t="s">
        <v>11</v>
      </c>
      <c r="BR2" s="41"/>
      <c r="BS2" s="41"/>
      <c r="BT2" s="41"/>
      <c r="BU2" s="41"/>
      <c r="BW2" s="41">
        <v>2022</v>
      </c>
      <c r="BX2" s="41"/>
      <c r="BY2" s="41"/>
      <c r="BZ2" s="41"/>
      <c r="CA2" s="41"/>
    </row>
    <row r="3" spans="1:81" ht="47.25" customHeight="1" x14ac:dyDescent="0.25">
      <c r="A3" s="42" t="s">
        <v>12</v>
      </c>
      <c r="B3" s="27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4" t="s">
        <v>18</v>
      </c>
      <c r="I3" s="33" t="s">
        <v>14</v>
      </c>
      <c r="J3" s="33" t="s">
        <v>15</v>
      </c>
      <c r="K3" s="33" t="s">
        <v>16</v>
      </c>
      <c r="L3" s="33" t="s">
        <v>17</v>
      </c>
      <c r="M3" s="34" t="s">
        <v>18</v>
      </c>
      <c r="O3" s="33" t="s">
        <v>14</v>
      </c>
      <c r="P3" s="33" t="s">
        <v>15</v>
      </c>
      <c r="Q3" s="33" t="s">
        <v>16</v>
      </c>
      <c r="R3" s="33" t="s">
        <v>17</v>
      </c>
      <c r="S3" s="34" t="s">
        <v>18</v>
      </c>
      <c r="U3" s="33" t="s">
        <v>14</v>
      </c>
      <c r="V3" s="33" t="s">
        <v>15</v>
      </c>
      <c r="W3" s="33" t="s">
        <v>16</v>
      </c>
      <c r="X3" s="33" t="s">
        <v>17</v>
      </c>
      <c r="Y3" s="34" t="s">
        <v>18</v>
      </c>
      <c r="AA3" s="33" t="s">
        <v>14</v>
      </c>
      <c r="AB3" s="33" t="s">
        <v>15</v>
      </c>
      <c r="AC3" s="33" t="s">
        <v>16</v>
      </c>
      <c r="AD3" s="33" t="s">
        <v>17</v>
      </c>
      <c r="AE3" s="34" t="s">
        <v>18</v>
      </c>
      <c r="AG3" s="33" t="s">
        <v>14</v>
      </c>
      <c r="AH3" s="33" t="s">
        <v>15</v>
      </c>
      <c r="AI3" s="33" t="s">
        <v>16</v>
      </c>
      <c r="AJ3" s="33" t="s">
        <v>17</v>
      </c>
      <c r="AK3" s="34" t="s">
        <v>18</v>
      </c>
      <c r="AM3" s="33" t="s">
        <v>14</v>
      </c>
      <c r="AN3" s="33" t="s">
        <v>15</v>
      </c>
      <c r="AO3" s="33" t="s">
        <v>16</v>
      </c>
      <c r="AP3" s="33" t="s">
        <v>17</v>
      </c>
      <c r="AQ3" s="34" t="s">
        <v>18</v>
      </c>
      <c r="AS3" s="33" t="s">
        <v>14</v>
      </c>
      <c r="AT3" s="33" t="s">
        <v>15</v>
      </c>
      <c r="AU3" s="33" t="s">
        <v>16</v>
      </c>
      <c r="AV3" s="33" t="s">
        <v>17</v>
      </c>
      <c r="AW3" s="34" t="s">
        <v>18</v>
      </c>
      <c r="AY3" s="33" t="s">
        <v>14</v>
      </c>
      <c r="AZ3" s="33" t="s">
        <v>15</v>
      </c>
      <c r="BA3" s="33" t="s">
        <v>16</v>
      </c>
      <c r="BB3" s="33" t="s">
        <v>17</v>
      </c>
      <c r="BC3" s="34" t="s">
        <v>18</v>
      </c>
      <c r="BE3" s="33" t="s">
        <v>14</v>
      </c>
      <c r="BF3" s="33" t="s">
        <v>15</v>
      </c>
      <c r="BG3" s="33" t="s">
        <v>16</v>
      </c>
      <c r="BH3" s="33" t="s">
        <v>17</v>
      </c>
      <c r="BI3" s="34" t="s">
        <v>18</v>
      </c>
      <c r="BK3" s="33" t="s">
        <v>14</v>
      </c>
      <c r="BL3" s="33" t="s">
        <v>15</v>
      </c>
      <c r="BM3" s="33" t="s">
        <v>16</v>
      </c>
      <c r="BN3" s="33" t="s">
        <v>17</v>
      </c>
      <c r="BO3" s="34" t="s">
        <v>18</v>
      </c>
      <c r="BQ3" s="33" t="s">
        <v>14</v>
      </c>
      <c r="BR3" s="33" t="s">
        <v>15</v>
      </c>
      <c r="BS3" s="33" t="s">
        <v>16</v>
      </c>
      <c r="BT3" s="33" t="s">
        <v>17</v>
      </c>
      <c r="BU3" s="34" t="s">
        <v>18</v>
      </c>
      <c r="BW3" s="33" t="s">
        <v>14</v>
      </c>
      <c r="BX3" s="33" t="s">
        <v>15</v>
      </c>
      <c r="BY3" s="33" t="s">
        <v>16</v>
      </c>
      <c r="BZ3" s="33" t="s">
        <v>17</v>
      </c>
      <c r="CA3" s="34" t="s">
        <v>18</v>
      </c>
    </row>
    <row r="4" spans="1:81" x14ac:dyDescent="0.25">
      <c r="A4" s="43"/>
      <c r="B4" s="26" t="s">
        <v>19</v>
      </c>
      <c r="C4" s="33"/>
      <c r="D4" s="33"/>
      <c r="E4" s="33"/>
      <c r="F4" s="33"/>
      <c r="G4" s="34"/>
      <c r="I4" s="33"/>
      <c r="J4" s="33"/>
      <c r="K4" s="33"/>
      <c r="L4" s="33"/>
      <c r="M4" s="34"/>
      <c r="O4" s="33"/>
      <c r="P4" s="33"/>
      <c r="Q4" s="33"/>
      <c r="R4" s="33"/>
      <c r="S4" s="34"/>
      <c r="U4" s="33"/>
      <c r="V4" s="33"/>
      <c r="W4" s="33"/>
      <c r="X4" s="33"/>
      <c r="Y4" s="34"/>
      <c r="AA4" s="33"/>
      <c r="AB4" s="33"/>
      <c r="AC4" s="33"/>
      <c r="AD4" s="33"/>
      <c r="AE4" s="34"/>
      <c r="AG4" s="33"/>
      <c r="AH4" s="33"/>
      <c r="AI4" s="33"/>
      <c r="AJ4" s="33"/>
      <c r="AK4" s="34"/>
      <c r="AM4" s="33"/>
      <c r="AN4" s="33"/>
      <c r="AO4" s="33"/>
      <c r="AP4" s="33"/>
      <c r="AQ4" s="34"/>
      <c r="AS4" s="33"/>
      <c r="AT4" s="33"/>
      <c r="AU4" s="33"/>
      <c r="AV4" s="33"/>
      <c r="AW4" s="34"/>
      <c r="AY4" s="33"/>
      <c r="AZ4" s="33"/>
      <c r="BA4" s="33"/>
      <c r="BB4" s="33"/>
      <c r="BC4" s="34"/>
      <c r="BE4" s="33"/>
      <c r="BF4" s="33"/>
      <c r="BG4" s="33"/>
      <c r="BH4" s="33"/>
      <c r="BI4" s="34"/>
      <c r="BK4" s="33"/>
      <c r="BL4" s="33"/>
      <c r="BM4" s="33"/>
      <c r="BN4" s="33"/>
      <c r="BO4" s="34"/>
      <c r="BQ4" s="33"/>
      <c r="BR4" s="33"/>
      <c r="BS4" s="33"/>
      <c r="BT4" s="33"/>
      <c r="BU4" s="34"/>
      <c r="BW4" s="33"/>
      <c r="BX4" s="33"/>
      <c r="BY4" s="33"/>
      <c r="BZ4" s="33"/>
      <c r="CA4" s="34"/>
    </row>
    <row r="5" spans="1:81" x14ac:dyDescent="0.25">
      <c r="A5" s="38" t="s">
        <v>20</v>
      </c>
      <c r="B5" s="5" t="s">
        <v>21</v>
      </c>
      <c r="C5" s="6">
        <f t="shared" ref="C5:F5" si="0">C19+C28+C10+C37+C41+C45+C49+C60+C64+C68+C72+C76+C80+C84+C88+C92+C96+C100+C104</f>
        <v>140376153</v>
      </c>
      <c r="D5" s="6">
        <f t="shared" si="0"/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 t="shared" ref="I5:L5" si="1">I19+I28+I10+I37+I41+I45+I49+I60+I64+I68+I72+I76+I80+I84+I88+I92+I96+I100+I104</f>
        <v>123757539</v>
      </c>
      <c r="J5" s="6">
        <f t="shared" si="1"/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 t="shared" ref="O5:R5" si="2">O19+O28+O10+O37+O41+O45+O49+O60+O64+O68+O72+O76+O80+O84+O88+O92+O96+O100+O104</f>
        <v>152858724</v>
      </c>
      <c r="P5" s="6">
        <f t="shared" si="2"/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 t="shared" ref="U5:X5" si="3">U19+U28+U10+U37+U41+U45+U49+U60+U64+U68+U72+U76+U80+U84+U88+U92+U96+U100+U104</f>
        <v>140445371</v>
      </c>
      <c r="V5" s="6">
        <f t="shared" si="3"/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 t="shared" ref="AA5:AD5" si="4">AA19+AA28+AA10+AA37+AA41+AA45+AA49+AA60+AA64+AA68+AA72+AA76+AA80+AA84+AA88+AA92+AA96+AA100+AA104</f>
        <v>120908319</v>
      </c>
      <c r="AB5" s="6">
        <f t="shared" si="4"/>
        <v>7649668</v>
      </c>
      <c r="AC5" s="6">
        <f t="shared" si="4"/>
        <v>78138694</v>
      </c>
      <c r="AD5" s="6">
        <f t="shared" si="4"/>
        <v>14484147</v>
      </c>
      <c r="AE5" s="6">
        <f>SUM(AA5:AD5)</f>
        <v>221180828</v>
      </c>
      <c r="AG5" s="6">
        <f>AG19+AG28+AG10+AG37+AG41+AG45+AG49+AG60+AG64+AG68+AG72+AG76+AG80+AG84+AG88+AG92+AG96+AG100+AG104</f>
        <v>123052799</v>
      </c>
      <c r="AH5" s="6">
        <f t="shared" ref="AH5:AJ5" si="5">AH19+AH28+AH10+AH37+AH41+AH45+AH49+AH60+AH64+AH68+AH72+AH76+AH80+AH84+AH88+AH92+AH96+AH100+AH104</f>
        <v>7414384</v>
      </c>
      <c r="AI5" s="6">
        <f t="shared" si="5"/>
        <v>86216747</v>
      </c>
      <c r="AJ5" s="6">
        <f t="shared" si="5"/>
        <v>14913541</v>
      </c>
      <c r="AK5" s="6">
        <f>SUM(AG5:AJ5)</f>
        <v>231597471</v>
      </c>
      <c r="AL5" s="7"/>
      <c r="AM5" s="6">
        <f t="shared" ref="AM5:AP5" si="6">AM19+AM28+AM10+AM37+AM41+AM45+AM49+AM60+AM64+AM68+AM72+AM76+AM80+AM84+AM88+AM92+AM96+AM100+AM104</f>
        <v>143011188</v>
      </c>
      <c r="AN5" s="6">
        <f t="shared" si="6"/>
        <v>8570672</v>
      </c>
      <c r="AO5" s="6">
        <f t="shared" si="6"/>
        <v>86699466</v>
      </c>
      <c r="AP5" s="6">
        <f t="shared" si="6"/>
        <v>16647483</v>
      </c>
      <c r="AQ5" s="6">
        <f>SUM(AM5:AP5)</f>
        <v>254928809</v>
      </c>
      <c r="AR5" s="7"/>
      <c r="AS5" s="6">
        <f>AS19+AS28+AS10+AS37+AS41+AS45+AS49+AS60+AS64+AS68+AS72+AS76+AS80+AS84+AS88+AS92+AS96+AS100+AS104+AS108</f>
        <v>150306193</v>
      </c>
      <c r="AT5" s="6">
        <f t="shared" ref="AT5:AV5" si="7">AT19+AT28+AT10+AT37+AT41+AT45+AT49+AT60+AT64+AT68+AT72+AT76+AT80+AT84+AT88+AT92+AT96+AT100+AT104+AT108</f>
        <v>9377183</v>
      </c>
      <c r="AU5" s="6">
        <f t="shared" si="7"/>
        <v>93923064</v>
      </c>
      <c r="AV5" s="6">
        <f t="shared" si="7"/>
        <v>17920443</v>
      </c>
      <c r="AW5" s="6">
        <f>SUM(AS5:AV5)</f>
        <v>271526883</v>
      </c>
      <c r="AY5" s="6">
        <f>AY19+AY28+AY10+AY37+AY41+AY45+AY49+AY60+AY64+AY68+AY72+AY76+AY80+AY84+AY88+AY92+AY96+AY100+AY104+AY108</f>
        <v>151730632</v>
      </c>
      <c r="AZ5" s="6">
        <f t="shared" ref="AZ5:BB5" si="8">AZ19+AZ28+AZ10+AZ37+AZ41+AZ45+AZ49+AZ60+AZ64+AZ68+AZ72+AZ76+AZ80+AZ84+AZ88+AZ92+AZ96+AZ100+AZ104+AZ108</f>
        <v>8522700</v>
      </c>
      <c r="BA5" s="6">
        <f t="shared" si="8"/>
        <v>78514941</v>
      </c>
      <c r="BB5" s="6">
        <f t="shared" si="8"/>
        <v>15223800</v>
      </c>
      <c r="BC5" s="6">
        <f>SUM(AY5:BB5)</f>
        <v>253992073</v>
      </c>
      <c r="BD5" s="7"/>
      <c r="BE5" s="6">
        <f>BE19+BE28+BE10+BE37+BE41+BE45+BE49+BE60+BE64+BE68+BE72+BE76+BE80+BE84+BE88+BE92+BE96+BE100+BE104+BE108</f>
        <v>178806527</v>
      </c>
      <c r="BF5" s="6">
        <f t="shared" ref="BF5:BH5" si="9">BF19+BF28+BF10+BF37+BF41+BF45+BF49+BF60+BF64+BF68+BF72+BF76+BF80+BF84+BF88+BF92+BF96+BF100+BF104+BF108</f>
        <v>8503135</v>
      </c>
      <c r="BG5" s="6">
        <f t="shared" si="9"/>
        <v>75500105</v>
      </c>
      <c r="BH5" s="6">
        <f t="shared" si="9"/>
        <v>16598321</v>
      </c>
      <c r="BI5" s="6">
        <f>SUM(BE5:BH5)</f>
        <v>279408088</v>
      </c>
      <c r="BJ5" s="7"/>
      <c r="BK5" s="6">
        <f>BK19+BK28+BK10+BK37+BK41+BK45+BK49+BK60+BK64+BK68+BK72+BK76+BK80+BK84+BK88+BK92+BK96+BK100+BK104+BK108</f>
        <v>174437783</v>
      </c>
      <c r="BL5" s="6">
        <f t="shared" ref="BL5:BN5" si="10">BL19+BL28+BL10+BL37+BL41+BL45+BL49+BL60+BL64+BL68+BL72+BL76+BL80+BL84+BL88+BL92+BL96+BL100+BL104+BL108</f>
        <v>8619355</v>
      </c>
      <c r="BM5" s="6">
        <f t="shared" si="10"/>
        <v>75067653</v>
      </c>
      <c r="BN5" s="6">
        <f t="shared" si="10"/>
        <v>19101156</v>
      </c>
      <c r="BO5" s="6">
        <f>SUM(BK5:BN5)</f>
        <v>277225947</v>
      </c>
      <c r="BQ5" s="6">
        <f t="shared" ref="BQ5:BT5" si="11">BQ19+BQ28+BQ10+BQ37+BQ41+BQ45+BQ49+BQ60+BQ64+BQ68+BQ72+BQ76+BQ80+BQ84+BQ88+BQ92+BQ96+BQ100+BQ104</f>
        <v>0</v>
      </c>
      <c r="BR5" s="6">
        <f t="shared" si="11"/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 t="shared" ref="BW5:BZ5" si="12">BW19+BW28+BW10+BW37+BW41+BW45+BW49+BW60+BW64+BW68+BW72+BW76+BW80+BW84+BW88+BW92+BW96+BW100+BW104+BW108</f>
        <v>1599691228</v>
      </c>
      <c r="BX5" s="6">
        <f t="shared" si="12"/>
        <v>89989192</v>
      </c>
      <c r="BY5" s="6">
        <f t="shared" si="12"/>
        <v>888913612</v>
      </c>
      <c r="BZ5" s="6">
        <f t="shared" si="12"/>
        <v>188873860</v>
      </c>
      <c r="CA5" s="6">
        <f>SUM(BW5:BZ5)</f>
        <v>2767467892</v>
      </c>
    </row>
    <row r="6" spans="1:81" x14ac:dyDescent="0.25">
      <c r="A6" s="38"/>
      <c r="B6" s="5" t="s">
        <v>22</v>
      </c>
      <c r="C6" s="8">
        <f t="shared" ref="C6:F6" si="13">C20+C29+C11+C38+C42+C46+C50+C61+C65+C69+C73+C77+C81+C85+C89+C93+C97+C101+C105</f>
        <v>96.370799999999988</v>
      </c>
      <c r="D6" s="8">
        <f t="shared" si="13"/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 t="shared" ref="I6:L6" si="14">I20+I29+I11+I38+I42+I46+I50+I61+I65+I69+I73+I77+I81+I85+I89+I93+I97+I101+I105</f>
        <v>71.053700000000006</v>
      </c>
      <c r="J6" s="8">
        <f t="shared" si="14"/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 t="shared" ref="O6:R6" si="15">O20+O29+O11+O38+O42+O46+O50+O61+O65+O69+O73+O77+O81+O85+O89+O93+O97+O101+O105</f>
        <v>93.174299999999988</v>
      </c>
      <c r="P6" s="8">
        <f t="shared" si="15"/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 t="shared" ref="U6:X6" si="16">U20+U29+U11+U38+U42+U46+U50+U61+U65+U69+U73+U77+U81+U85+U89+U93+U97+U101+U105</f>
        <v>78.924400000000006</v>
      </c>
      <c r="V6" s="8">
        <f t="shared" si="16"/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 t="shared" ref="AA6:AD6" si="17">AA20+AA29+AA11+AA38+AA42+AA46+AA50+AA61+AA65+AA69+AA73+AA77+AA81+AA85+AA89+AA93+AA97+AA101+AA105</f>
        <v>31.109900000000003</v>
      </c>
      <c r="AB6" s="8">
        <f t="shared" si="17"/>
        <v>6.4439000000000002</v>
      </c>
      <c r="AC6" s="8">
        <f t="shared" si="17"/>
        <v>88.11399999999999</v>
      </c>
      <c r="AD6" s="8">
        <f t="shared" si="17"/>
        <v>5.6092999999999993</v>
      </c>
      <c r="AE6" s="8">
        <f>SUM(AA6:AD6)</f>
        <v>131.27709999999999</v>
      </c>
      <c r="AG6" s="8">
        <f>AG20+AG29+AG11+AG38+AG42+AG46+AG50+AG61+AG65+AG69+AG73+AG77+AG81+AG85+AG89+AG93+AG97+AG101+AG105</f>
        <v>26.5989</v>
      </c>
      <c r="AH6" s="8">
        <f t="shared" ref="AH6:AJ6" si="18">AH20+AH29+AH11+AH38+AH42+AH46+AH50+AH61+AH65+AH69+AH73+AH77+AH81+AH85+AH89+AH93+AH97+AH101+AH105</f>
        <v>5.9515000000000002</v>
      </c>
      <c r="AI6" s="8">
        <f t="shared" si="18"/>
        <v>102.28132899999999</v>
      </c>
      <c r="AJ6" s="8">
        <f t="shared" si="18"/>
        <v>6.2798700000000007</v>
      </c>
      <c r="AK6" s="8">
        <f>SUM(AG6:AJ6)</f>
        <v>141.11159899999998</v>
      </c>
      <c r="AM6" s="8">
        <f t="shared" ref="AM6:AP6" si="19">AM20+AM29+AM11+AM38+AM42+AM46+AM50+AM61+AM65+AM69+AM73+AM77+AM81+AM85+AM89+AM93+AM97+AM101+AM105</f>
        <v>25.517499999999998</v>
      </c>
      <c r="AN6" s="8">
        <f t="shared" si="19"/>
        <v>6.9013999999999998</v>
      </c>
      <c r="AO6" s="8">
        <f t="shared" si="19"/>
        <v>97.575490000000002</v>
      </c>
      <c r="AP6" s="8">
        <f t="shared" si="19"/>
        <v>6.7188530000000002</v>
      </c>
      <c r="AQ6" s="8">
        <f>SUM(AM6:AP6)</f>
        <v>136.71324300000001</v>
      </c>
      <c r="AS6" s="8">
        <f>AS20+AS29+AS11+AS38+AS42+AS46+AS50+AS61+AS65+AS69+AS73+AS77+AS81+AS85+AS89+AS93+AS97+AS101+AS105+AS109</f>
        <v>24.911799999999999</v>
      </c>
      <c r="AT6" s="8">
        <f t="shared" ref="AT6:AV6" si="20">AT20+AT29+AT11+AT38+AT42+AT46+AT50+AT61+AT65+AT69+AT73+AT77+AT81+AT85+AT89+AT93+AT97+AT101+AT105+AT109</f>
        <v>8.0213999999999999</v>
      </c>
      <c r="AU6" s="8">
        <f t="shared" si="20"/>
        <v>105.80244</v>
      </c>
      <c r="AV6" s="8">
        <f t="shared" si="20"/>
        <v>7.0388479999999998</v>
      </c>
      <c r="AW6" s="8">
        <f>SUM(AS6:AV6)</f>
        <v>145.77448799999999</v>
      </c>
      <c r="AY6" s="8">
        <f>AY20+AY29+AY11+AY38+AY42+AY46+AY50+AY61+AY65+AY69+AY73+AY77+AY81+AY85+AY89+AY93+AY97+AY101+AY105+AY109</f>
        <v>58.195700000000002</v>
      </c>
      <c r="AZ6" s="8">
        <f t="shared" ref="AZ6:BB6" si="21">AZ20+AZ29+AZ11+AZ38+AZ42+AZ46+AZ50+AZ61+AZ65+AZ69+AZ73+AZ77+AZ81+AZ85+AZ89+AZ93+AZ97+AZ101+AZ105+AZ109</f>
        <v>7.6200999999999999</v>
      </c>
      <c r="BA6" s="8">
        <f t="shared" si="21"/>
        <v>89.659329999999983</v>
      </c>
      <c r="BB6" s="8">
        <f t="shared" si="21"/>
        <v>5.9701759999999995</v>
      </c>
      <c r="BC6" s="8">
        <f>SUM(AY6:BB6)</f>
        <v>161.44530599999999</v>
      </c>
      <c r="BE6" s="8">
        <f>BE20+BE29+BE11+BE38+BE42+BE46+BE50+BE61+BE65+BE69+BE73+BE77+BE81+BE85+BE89+BE93+BE97+BE101+BE105+BE109</f>
        <v>89.601299999999995</v>
      </c>
      <c r="BF6" s="8">
        <f t="shared" ref="BF6:BH6" si="22">BF20+BF29+BF11+BF38+BF42+BF46+BF50+BF61+BF65+BF69+BF73+BF77+BF81+BF85+BF89+BF93+BF97+BF101+BF105+BF109</f>
        <v>6.9744999999999999</v>
      </c>
      <c r="BG6" s="8">
        <f t="shared" si="22"/>
        <v>78.473772000000011</v>
      </c>
      <c r="BH6" s="8">
        <f t="shared" si="22"/>
        <v>5.7063672999999993</v>
      </c>
      <c r="BI6" s="8">
        <f>SUM(BE6:BH6)</f>
        <v>180.75593930000002</v>
      </c>
      <c r="BK6" s="8">
        <f>BK20+BK29+BK11+BK38+BK42+BK46+BK50+BK61+BK65+BK69+BK73+BK77+BK81+BK85+BK89+BK93+BK97+BK101+BK105+BK109</f>
        <v>97.504200000000012</v>
      </c>
      <c r="BL6" s="8">
        <f t="shared" ref="BL6:BN6" si="23">BL20+BL29+BL11+BL38+BL42+BL46+BL50+BL61+BL65+BL69+BL73+BL77+BL81+BL85+BL89+BL93+BL97+BL101+BL105+BL109</f>
        <v>7.3291000000000004</v>
      </c>
      <c r="BM6" s="8">
        <f t="shared" si="23"/>
        <v>75.734858000000017</v>
      </c>
      <c r="BN6" s="8">
        <f t="shared" si="23"/>
        <v>5.7350630000000011</v>
      </c>
      <c r="BO6" s="8">
        <f>SUM(BK6:BN6)</f>
        <v>186.30322100000004</v>
      </c>
      <c r="BQ6" s="8">
        <f t="shared" ref="BQ6:BT6" si="24">BQ20+BQ29+BQ11+BQ38+BQ42+BQ46+BQ50+BQ61+BQ65+BQ69+BQ73+BQ77+BQ81+BQ85+BQ89+BQ93+BQ97+BQ101+BQ105</f>
        <v>0</v>
      </c>
      <c r="BR6" s="8">
        <f t="shared" si="24"/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 t="shared" ref="BW6:BZ6" si="25">BW20+BW29+BW11+BW38+BW42+BW46+BW50+BW61+BW65+BW69+BW73+BW77+BW81+BW85+BW89+BW93+BW97+BW101+BW105+BW109</f>
        <v>692.96249999999986</v>
      </c>
      <c r="BX6" s="8">
        <f t="shared" si="25"/>
        <v>74.760300000000001</v>
      </c>
      <c r="BY6" s="8">
        <f t="shared" si="25"/>
        <v>977.70773799999995</v>
      </c>
      <c r="BZ6" s="8">
        <f t="shared" si="25"/>
        <v>65.287285299999994</v>
      </c>
      <c r="CA6" s="8">
        <f>SUM(BW6:BZ6)</f>
        <v>1810.7178232999997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>
        <v>75329095</v>
      </c>
      <c r="AB7" s="9">
        <v>250186</v>
      </c>
      <c r="AC7" s="9">
        <v>8128102</v>
      </c>
      <c r="AD7" s="9">
        <v>5887314</v>
      </c>
      <c r="AE7" s="9">
        <f>SUM(AA7:AD7)</f>
        <v>89594697</v>
      </c>
      <c r="AG7" s="9">
        <v>75949791</v>
      </c>
      <c r="AH7" s="9">
        <v>254404</v>
      </c>
      <c r="AI7" s="9">
        <v>8493757</v>
      </c>
      <c r="AJ7" s="9">
        <v>6207360</v>
      </c>
      <c r="AK7" s="9">
        <f>SUM(AG7:AJ7)</f>
        <v>90905312</v>
      </c>
      <c r="AL7" s="7"/>
      <c r="AM7" s="9">
        <v>91477690</v>
      </c>
      <c r="AN7" s="9">
        <v>247271</v>
      </c>
      <c r="AO7" s="9">
        <v>9470953</v>
      </c>
      <c r="AP7" s="9">
        <v>7086969</v>
      </c>
      <c r="AQ7" s="9">
        <f>SUM(AM7:AP7)</f>
        <v>108282883</v>
      </c>
      <c r="AS7" s="9">
        <v>94786740</v>
      </c>
      <c r="AT7" s="9">
        <v>267464</v>
      </c>
      <c r="AU7" s="9">
        <v>10076478</v>
      </c>
      <c r="AV7" s="9">
        <v>7493247</v>
      </c>
      <c r="AW7" s="9">
        <f>SUM(AS7:AV7)</f>
        <v>112623929</v>
      </c>
      <c r="AY7" s="9">
        <v>94477887</v>
      </c>
      <c r="AZ7" s="9">
        <v>204498</v>
      </c>
      <c r="BA7" s="9">
        <v>8662918</v>
      </c>
      <c r="BB7" s="9">
        <v>6591424</v>
      </c>
      <c r="BC7" s="9">
        <f>SUM(AY7:BB7)</f>
        <v>109936727</v>
      </c>
      <c r="BE7" s="9">
        <v>97431346</v>
      </c>
      <c r="BF7" s="9">
        <v>211194</v>
      </c>
      <c r="BG7" s="9">
        <v>8776986</v>
      </c>
      <c r="BH7" s="9">
        <v>6208029</v>
      </c>
      <c r="BI7" s="9">
        <f>SUM(BE7:BH7)</f>
        <v>112627555</v>
      </c>
      <c r="BK7" s="9">
        <v>94419922</v>
      </c>
      <c r="BL7" s="9">
        <v>272897</v>
      </c>
      <c r="BM7" s="9">
        <v>9461688</v>
      </c>
      <c r="BN7" s="9">
        <v>7039905</v>
      </c>
      <c r="BO7" s="9">
        <f>SUM(BK7:BN7)</f>
        <v>111194412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886075691</v>
      </c>
      <c r="BX7" s="9">
        <f>D7+J7+P7+V7+AB7+AH7+AN7+AT7+AZ7+BF7+BL7+BR7</f>
        <v>3056967</v>
      </c>
      <c r="BY7" s="9">
        <f>E7+K7+Q7+W7+AC7+AI7+AO7+AU7+BA7+BG7+BM7+BS7</f>
        <v>98310116</v>
      </c>
      <c r="BZ7" s="9">
        <f>F7+L7+R7+X7+AD7+AJ7+AP7+AV7+BB7+BH7+BN7+BT7</f>
        <v>70589920</v>
      </c>
      <c r="CA7" s="9">
        <f>SUM(BW7:BZ7)</f>
        <v>1058032694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27223092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27223092</v>
      </c>
      <c r="AG10" s="16">
        <f>AG13+AG15</f>
        <v>28232732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28232732</v>
      </c>
      <c r="AL10" s="7"/>
      <c r="AM10" s="16">
        <f>AM13+AM15</f>
        <v>40253778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40253778</v>
      </c>
      <c r="AS10" s="16">
        <f>AS13+AS15</f>
        <v>43361650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43361650</v>
      </c>
      <c r="AY10" s="16">
        <f>AY13+AY15</f>
        <v>58071068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58071068</v>
      </c>
      <c r="BD10" s="7"/>
      <c r="BE10" s="16">
        <f>BE13+BE15</f>
        <v>83395997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83395997</v>
      </c>
      <c r="BK10" s="16">
        <f>BK13+BK15</f>
        <v>81163884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81163884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538016982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538016982</v>
      </c>
      <c r="CB10" s="7"/>
      <c r="CC10" s="7"/>
    </row>
    <row r="11" spans="1:81" x14ac:dyDescent="0.25">
      <c r="A11" s="30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15.089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15.089</v>
      </c>
      <c r="AG11" s="18">
        <f>AG14+AG16</f>
        <v>9.7279999999999998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9.7279999999999998</v>
      </c>
      <c r="AL11" s="7"/>
      <c r="AM11" s="18">
        <f>AM14+AM16</f>
        <v>8.282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8.282</v>
      </c>
      <c r="AS11" s="18">
        <f>AS14+AS16</f>
        <v>9.2840000000000007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9.2840000000000007</v>
      </c>
      <c r="AY11" s="18">
        <f>AY14+AY16</f>
        <v>44.023000000000003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44.023000000000003</v>
      </c>
      <c r="BE11" s="18">
        <f>BE14+BE16</f>
        <v>75.500999999999991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75.500999999999991</v>
      </c>
      <c r="BK11" s="18">
        <f>BK14+BK16</f>
        <v>80.332000000000008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80.332000000000008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515.61799999999994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515.61799999999994</v>
      </c>
      <c r="CB11" s="7"/>
      <c r="CC11" s="7"/>
    </row>
    <row r="12" spans="1:81" x14ac:dyDescent="0.25">
      <c r="A12" s="39" t="s">
        <v>26</v>
      </c>
      <c r="B12" s="40"/>
      <c r="C12" s="40"/>
      <c r="D12" s="40"/>
      <c r="E12" s="40"/>
      <c r="F12" s="40"/>
      <c r="G12" s="40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5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>
        <v>26273770</v>
      </c>
      <c r="AB13" s="20"/>
      <c r="AC13" s="20"/>
      <c r="AD13" s="20"/>
      <c r="AE13" s="21">
        <f>SUM(AA13:AD13)</f>
        <v>26273770</v>
      </c>
      <c r="AG13" s="20">
        <v>27532481</v>
      </c>
      <c r="AH13" s="20"/>
      <c r="AI13" s="20"/>
      <c r="AJ13" s="20"/>
      <c r="AK13" s="21">
        <f>SUM(AG13:AJ13)</f>
        <v>27532481</v>
      </c>
      <c r="AL13" s="7"/>
      <c r="AM13" s="20">
        <v>39985752</v>
      </c>
      <c r="AN13" s="20"/>
      <c r="AO13" s="20"/>
      <c r="AP13" s="20"/>
      <c r="AQ13" s="21">
        <f>SUM(AM13:AP13)</f>
        <v>39985752</v>
      </c>
      <c r="AS13" s="20">
        <v>42948910</v>
      </c>
      <c r="AT13" s="20"/>
      <c r="AU13" s="20"/>
      <c r="AV13" s="20"/>
      <c r="AW13" s="21">
        <f>SUM(AS13:AV13)</f>
        <v>42948910</v>
      </c>
      <c r="AY13" s="20">
        <v>47270733</v>
      </c>
      <c r="AZ13" s="20"/>
      <c r="BA13" s="20"/>
      <c r="BB13" s="20"/>
      <c r="BC13" s="21">
        <f>SUM(AY13:BB13)</f>
        <v>47270733</v>
      </c>
      <c r="BD13" s="22"/>
      <c r="BE13" s="20">
        <v>47654027</v>
      </c>
      <c r="BF13" s="20"/>
      <c r="BG13" s="20"/>
      <c r="BH13" s="20"/>
      <c r="BI13" s="21">
        <f>SUM(BE13:BH13)</f>
        <v>47654027</v>
      </c>
      <c r="BK13" s="20">
        <v>44099266</v>
      </c>
      <c r="BL13" s="20"/>
      <c r="BM13" s="20"/>
      <c r="BN13" s="20"/>
      <c r="BO13" s="21">
        <f>SUM(BK13:BN13)</f>
        <v>44099266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339055226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339055226</v>
      </c>
      <c r="CB13" s="7"/>
      <c r="CC13" s="7"/>
    </row>
    <row r="14" spans="1:81" x14ac:dyDescent="0.25">
      <c r="A14" s="35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>
        <v>6.8940000000000001</v>
      </c>
      <c r="AB14" s="23"/>
      <c r="AC14" s="23"/>
      <c r="AD14" s="23"/>
      <c r="AE14" s="23">
        <f>SUM(AA14:AD14)</f>
        <v>6.8940000000000001</v>
      </c>
      <c r="AG14" s="23">
        <v>8.5350000000000001</v>
      </c>
      <c r="AH14" s="23"/>
      <c r="AI14" s="23"/>
      <c r="AJ14" s="23"/>
      <c r="AK14" s="23">
        <f>SUM(AG14:AJ14)</f>
        <v>8.5350000000000001</v>
      </c>
      <c r="AM14" s="23">
        <v>7.8360000000000003</v>
      </c>
      <c r="AN14" s="23"/>
      <c r="AO14" s="23"/>
      <c r="AP14" s="23"/>
      <c r="AQ14" s="23">
        <f>SUM(AM14:AP14)</f>
        <v>7.8360000000000003</v>
      </c>
      <c r="AS14" s="23">
        <v>8.593</v>
      </c>
      <c r="AT14" s="23"/>
      <c r="AU14" s="23"/>
      <c r="AV14" s="23"/>
      <c r="AW14" s="23">
        <f>SUM(AS14:AV14)</f>
        <v>8.593</v>
      </c>
      <c r="AY14" s="23">
        <v>7.1669999999999998</v>
      </c>
      <c r="AZ14" s="23"/>
      <c r="BA14" s="23"/>
      <c r="BB14" s="23"/>
      <c r="BC14" s="23">
        <f>SUM(AY14:BB14)</f>
        <v>7.1669999999999998</v>
      </c>
      <c r="BE14" s="23">
        <v>6.67</v>
      </c>
      <c r="BF14" s="23"/>
      <c r="BG14" s="23"/>
      <c r="BH14" s="23"/>
      <c r="BI14" s="23">
        <f>SUM(BE14:BH14)</f>
        <v>6.67</v>
      </c>
      <c r="BK14" s="23">
        <v>5.1079999999999997</v>
      </c>
      <c r="BL14" s="23"/>
      <c r="BM14" s="23"/>
      <c r="BN14" s="23"/>
      <c r="BO14" s="23">
        <f>SUM(BK14:BN14)</f>
        <v>5.1079999999999997</v>
      </c>
      <c r="BQ14" s="23"/>
      <c r="BR14" s="23"/>
      <c r="BS14" s="23"/>
      <c r="BT14" s="23"/>
      <c r="BU14" s="23">
        <f>SUM(BQ14:BT14)</f>
        <v>0</v>
      </c>
      <c r="BW14" s="23">
        <f t="shared" si="27"/>
        <v>76.556000000000012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76.556000000000012</v>
      </c>
    </row>
    <row r="15" spans="1:81" x14ac:dyDescent="0.25">
      <c r="A15" s="36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>
        <v>949322</v>
      </c>
      <c r="AB15" s="20"/>
      <c r="AC15" s="20"/>
      <c r="AD15" s="20"/>
      <c r="AE15" s="21">
        <f>SUM(AA15:AD15)</f>
        <v>949322</v>
      </c>
      <c r="AG15" s="20">
        <v>700251</v>
      </c>
      <c r="AH15" s="20"/>
      <c r="AI15" s="20"/>
      <c r="AJ15" s="20"/>
      <c r="AK15" s="21">
        <f>SUM(AG15:AJ15)</f>
        <v>700251</v>
      </c>
      <c r="AM15" s="20">
        <v>268026</v>
      </c>
      <c r="AN15" s="20"/>
      <c r="AO15" s="20"/>
      <c r="AP15" s="20"/>
      <c r="AQ15" s="21">
        <f>SUM(AM15:AP15)</f>
        <v>268026</v>
      </c>
      <c r="AS15" s="20">
        <v>412740</v>
      </c>
      <c r="AT15" s="20"/>
      <c r="AU15" s="20"/>
      <c r="AV15" s="20"/>
      <c r="AW15" s="21">
        <f>SUM(AS15:AV15)</f>
        <v>412740</v>
      </c>
      <c r="AY15" s="20">
        <v>10800335</v>
      </c>
      <c r="AZ15" s="20"/>
      <c r="BA15" s="20"/>
      <c r="BB15" s="20"/>
      <c r="BC15" s="21">
        <f>SUM(AY15:BB15)</f>
        <v>10800335</v>
      </c>
      <c r="BE15" s="20">
        <v>35741970</v>
      </c>
      <c r="BF15" s="20"/>
      <c r="BG15" s="20"/>
      <c r="BH15" s="20"/>
      <c r="BI15" s="21">
        <f>SUM(BE15:BH15)</f>
        <v>35741970</v>
      </c>
      <c r="BK15" s="20">
        <v>37064618</v>
      </c>
      <c r="BL15" s="20"/>
      <c r="BM15" s="20"/>
      <c r="BN15" s="20"/>
      <c r="BO15" s="21">
        <f>SUM(BK15:BN15)</f>
        <v>37064618</v>
      </c>
      <c r="BQ15" s="20"/>
      <c r="BR15" s="20"/>
      <c r="BS15" s="20"/>
      <c r="BT15" s="20"/>
      <c r="BU15" s="21">
        <f>SUM(BQ15:BT15)</f>
        <v>0</v>
      </c>
      <c r="BW15" s="20">
        <f t="shared" si="27"/>
        <v>198961756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198961756</v>
      </c>
    </row>
    <row r="16" spans="1:81" x14ac:dyDescent="0.25">
      <c r="A16" s="37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>
        <v>8.1950000000000003</v>
      </c>
      <c r="AB16" s="23"/>
      <c r="AC16" s="23"/>
      <c r="AD16" s="23"/>
      <c r="AE16" s="23">
        <f>SUM(AA16:AD16)</f>
        <v>8.1950000000000003</v>
      </c>
      <c r="AG16" s="23">
        <v>1.1929999999999998</v>
      </c>
      <c r="AH16" s="23"/>
      <c r="AI16" s="23"/>
      <c r="AJ16" s="23"/>
      <c r="AK16" s="23">
        <f>SUM(AG16:AJ16)</f>
        <v>1.1929999999999998</v>
      </c>
      <c r="AM16" s="23">
        <v>0.44600000000000001</v>
      </c>
      <c r="AN16" s="23"/>
      <c r="AO16" s="23"/>
      <c r="AP16" s="23"/>
      <c r="AQ16" s="23">
        <f>SUM(AM16:AP16)</f>
        <v>0.44600000000000001</v>
      </c>
      <c r="AS16" s="23">
        <v>0.69100000000000006</v>
      </c>
      <c r="AT16" s="23"/>
      <c r="AU16" s="23"/>
      <c r="AV16" s="23"/>
      <c r="AW16" s="23">
        <f>SUM(AS16:AV16)</f>
        <v>0.69100000000000006</v>
      </c>
      <c r="AY16" s="23">
        <v>36.856000000000002</v>
      </c>
      <c r="AZ16" s="23"/>
      <c r="BA16" s="23"/>
      <c r="BB16" s="23"/>
      <c r="BC16" s="23">
        <f>SUM(AY16:BB16)</f>
        <v>36.856000000000002</v>
      </c>
      <c r="BE16" s="23">
        <v>68.830999999999989</v>
      </c>
      <c r="BF16" s="23"/>
      <c r="BG16" s="23"/>
      <c r="BH16" s="23"/>
      <c r="BI16" s="23">
        <f>SUM(BE16:BH16)</f>
        <v>68.830999999999989</v>
      </c>
      <c r="BK16" s="23">
        <v>75.224000000000004</v>
      </c>
      <c r="BL16" s="23"/>
      <c r="BM16" s="23"/>
      <c r="BN16" s="23"/>
      <c r="BO16" s="23">
        <f>SUM(BK16:BN16)</f>
        <v>75.224000000000004</v>
      </c>
      <c r="BQ16" s="23"/>
      <c r="BR16" s="23"/>
      <c r="BS16" s="23"/>
      <c r="BT16" s="23"/>
      <c r="BU16" s="23">
        <f>SUM(BQ16:BT16)</f>
        <v>0</v>
      </c>
      <c r="BW16" s="23">
        <f t="shared" si="27"/>
        <v>439.06199999999995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439.06199999999995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30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51314057</v>
      </c>
      <c r="AB19" s="16">
        <f t="shared" si="32"/>
        <v>4897812</v>
      </c>
      <c r="AC19" s="16">
        <f t="shared" si="32"/>
        <v>56279765</v>
      </c>
      <c r="AD19" s="16">
        <f t="shared" si="32"/>
        <v>9471233</v>
      </c>
      <c r="AE19" s="16">
        <f>SUM(AA19:AD19)</f>
        <v>121962867</v>
      </c>
      <c r="AG19" s="16">
        <f t="shared" ref="AG19:AJ20" si="33">AG22+AG24</f>
        <v>52084666</v>
      </c>
      <c r="AH19" s="16">
        <f t="shared" si="33"/>
        <v>4815828</v>
      </c>
      <c r="AI19" s="16">
        <f t="shared" si="33"/>
        <v>64728999</v>
      </c>
      <c r="AJ19" s="16">
        <f t="shared" si="33"/>
        <v>9813013</v>
      </c>
      <c r="AK19" s="16">
        <f>SUM(AG19:AJ19)</f>
        <v>131442506</v>
      </c>
      <c r="AL19" s="7"/>
      <c r="AM19" s="16">
        <f t="shared" ref="AM19:AP20" si="34">AM22+AM24</f>
        <v>58659712</v>
      </c>
      <c r="AN19" s="16">
        <f t="shared" si="34"/>
        <v>5733376</v>
      </c>
      <c r="AO19" s="16">
        <f t="shared" si="34"/>
        <v>63696501</v>
      </c>
      <c r="AP19" s="16">
        <f t="shared" si="34"/>
        <v>11006993</v>
      </c>
      <c r="AQ19" s="16">
        <f>SUM(AM19:AP19)</f>
        <v>139096582</v>
      </c>
      <c r="AS19" s="16">
        <f t="shared" ref="AS19:AV20" si="35">AS22+AS24</f>
        <v>63631929</v>
      </c>
      <c r="AT19" s="16">
        <f t="shared" si="35"/>
        <v>5904062</v>
      </c>
      <c r="AU19" s="16">
        <f t="shared" si="35"/>
        <v>70190928</v>
      </c>
      <c r="AV19" s="16">
        <f t="shared" si="35"/>
        <v>11781930</v>
      </c>
      <c r="AW19" s="16">
        <f>SUM(AS19:AV19)</f>
        <v>151508849</v>
      </c>
      <c r="AY19" s="16">
        <f t="shared" ref="AY19:BB20" si="36">AY22+AY24</f>
        <v>57204713</v>
      </c>
      <c r="AZ19" s="16">
        <f t="shared" si="36"/>
        <v>5722089</v>
      </c>
      <c r="BA19" s="16">
        <f t="shared" si="36"/>
        <v>58287713</v>
      </c>
      <c r="BB19" s="16">
        <f t="shared" si="36"/>
        <v>10145633</v>
      </c>
      <c r="BC19" s="16">
        <f>SUM(AY19:BB19)</f>
        <v>131360148</v>
      </c>
      <c r="BD19" s="7"/>
      <c r="BE19" s="16">
        <f t="shared" ref="BE19:BH20" si="37">BE22+BE24</f>
        <v>56446360</v>
      </c>
      <c r="BF19" s="16">
        <f t="shared" si="37"/>
        <v>5523644</v>
      </c>
      <c r="BG19" s="16">
        <f t="shared" si="37"/>
        <v>52676221</v>
      </c>
      <c r="BH19" s="16">
        <f t="shared" si="37"/>
        <v>9946526</v>
      </c>
      <c r="BI19" s="16">
        <f>SUM(BE19:BH19)</f>
        <v>124592751</v>
      </c>
      <c r="BK19" s="16">
        <f t="shared" ref="BK19:BN20" si="38">BK22+BK24</f>
        <v>56522214</v>
      </c>
      <c r="BL19" s="16">
        <f t="shared" si="38"/>
        <v>5653950</v>
      </c>
      <c r="BM19" s="16">
        <f t="shared" si="38"/>
        <v>50616198</v>
      </c>
      <c r="BN19" s="16">
        <f t="shared" si="38"/>
        <v>11212501</v>
      </c>
      <c r="BO19" s="16">
        <f>SUM(BK19:BN19)</f>
        <v>124004863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619292842</v>
      </c>
      <c r="BX19" s="16">
        <f t="shared" si="40"/>
        <v>58456540</v>
      </c>
      <c r="BY19" s="16">
        <f t="shared" si="40"/>
        <v>641334967</v>
      </c>
      <c r="BZ19" s="16">
        <f t="shared" si="40"/>
        <v>117213913</v>
      </c>
      <c r="CA19" s="16">
        <f>SUM(BW19:BZ19)</f>
        <v>1436298262</v>
      </c>
    </row>
    <row r="20" spans="1:79" ht="19.5" customHeight="1" x14ac:dyDescent="0.25">
      <c r="A20" s="30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9.9000000000000008E-3</v>
      </c>
      <c r="AB20" s="18">
        <f t="shared" si="32"/>
        <v>5.2289000000000003</v>
      </c>
      <c r="AC20" s="18">
        <f t="shared" si="32"/>
        <v>80.166899999999998</v>
      </c>
      <c r="AD20" s="18">
        <f t="shared" si="32"/>
        <v>5.4032999999999998</v>
      </c>
      <c r="AE20" s="18">
        <f>SUM(AA20:AD20)</f>
        <v>90.808999999999997</v>
      </c>
      <c r="AG20" s="18">
        <f t="shared" si="33"/>
        <v>1.6899999999999998E-2</v>
      </c>
      <c r="AH20" s="18">
        <f t="shared" si="33"/>
        <v>4.6425000000000001</v>
      </c>
      <c r="AI20" s="18">
        <f t="shared" si="33"/>
        <v>94.881028999999998</v>
      </c>
      <c r="AJ20" s="18">
        <f t="shared" si="33"/>
        <v>6.0784000000000002</v>
      </c>
      <c r="AK20" s="18">
        <f>SUM(AG20:AJ20)</f>
        <v>105.61882900000001</v>
      </c>
      <c r="AM20" s="18">
        <f t="shared" si="34"/>
        <v>2.0500000000000001E-2</v>
      </c>
      <c r="AN20" s="18">
        <f t="shared" si="34"/>
        <v>5.5004</v>
      </c>
      <c r="AO20" s="18">
        <f t="shared" si="34"/>
        <v>89.296289999999999</v>
      </c>
      <c r="AP20" s="18">
        <f t="shared" si="34"/>
        <v>6.4362000000000004</v>
      </c>
      <c r="AQ20" s="18">
        <f>SUM(AM20:AP20)</f>
        <v>101.25339</v>
      </c>
      <c r="AS20" s="18">
        <f t="shared" si="35"/>
        <v>2.18E-2</v>
      </c>
      <c r="AT20" s="18">
        <f t="shared" si="35"/>
        <v>6.3174000000000001</v>
      </c>
      <c r="AU20" s="18">
        <f t="shared" si="35"/>
        <v>97.48454000000001</v>
      </c>
      <c r="AV20" s="18">
        <f t="shared" si="35"/>
        <v>6.7991000000000001</v>
      </c>
      <c r="AW20" s="18">
        <f>SUM(AS20:AV20)</f>
        <v>110.62284000000001</v>
      </c>
      <c r="AY20" s="18">
        <f t="shared" si="36"/>
        <v>3.0700000000000002E-2</v>
      </c>
      <c r="AZ20" s="18">
        <f t="shared" si="36"/>
        <v>6.2790999999999997</v>
      </c>
      <c r="BA20" s="18">
        <f t="shared" si="36"/>
        <v>81.783630000000002</v>
      </c>
      <c r="BB20" s="18">
        <f t="shared" si="36"/>
        <v>5.8597999999999999</v>
      </c>
      <c r="BC20" s="18">
        <f>SUM(AY20:BB20)</f>
        <v>93.953229999999991</v>
      </c>
      <c r="BE20" s="18">
        <f t="shared" si="37"/>
        <v>2.7300000000000001E-2</v>
      </c>
      <c r="BF20" s="18">
        <f t="shared" si="37"/>
        <v>5.7424999999999997</v>
      </c>
      <c r="BG20" s="18">
        <f t="shared" si="37"/>
        <v>71.024659999999997</v>
      </c>
      <c r="BH20" s="18">
        <f t="shared" si="37"/>
        <v>5.4252000000000002</v>
      </c>
      <c r="BI20" s="18">
        <f>SUM(BE20:BH20)</f>
        <v>82.219660000000005</v>
      </c>
      <c r="BK20" s="18">
        <f t="shared" si="38"/>
        <v>2.52E-2</v>
      </c>
      <c r="BL20" s="18">
        <f t="shared" si="38"/>
        <v>6.1040999999999999</v>
      </c>
      <c r="BM20" s="18">
        <f t="shared" si="38"/>
        <v>68.515860000000004</v>
      </c>
      <c r="BN20" s="18">
        <f t="shared" si="38"/>
        <v>5.4649000000000001</v>
      </c>
      <c r="BO20" s="18">
        <f>SUM(BK20:BN20)</f>
        <v>80.110060000000004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0.22850000000000001</v>
      </c>
      <c r="BX20" s="18">
        <f t="shared" si="40"/>
        <v>59.948300000000003</v>
      </c>
      <c r="BY20" s="18">
        <f t="shared" si="40"/>
        <v>899.77762799999994</v>
      </c>
      <c r="BZ20" s="18">
        <f t="shared" si="40"/>
        <v>62.952399999999997</v>
      </c>
      <c r="CA20" s="18">
        <f>SUM(BW20:BZ20)</f>
        <v>1022.9068279999999</v>
      </c>
    </row>
    <row r="21" spans="1:79" x14ac:dyDescent="0.25">
      <c r="A21" s="39" t="s">
        <v>26</v>
      </c>
      <c r="B21" s="40"/>
      <c r="C21" s="40"/>
      <c r="D21" s="40"/>
      <c r="E21" s="40"/>
      <c r="F21" s="40"/>
      <c r="G21" s="40"/>
    </row>
    <row r="22" spans="1:79" x14ac:dyDescent="0.25">
      <c r="A22" s="35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>
        <v>51314057</v>
      </c>
      <c r="AB22" s="20">
        <v>4878727</v>
      </c>
      <c r="AC22" s="20">
        <v>56126704</v>
      </c>
      <c r="AD22" s="20">
        <v>9459998</v>
      </c>
      <c r="AE22" s="21">
        <f>SUM(AA22:AD22)</f>
        <v>121779486</v>
      </c>
      <c r="AG22" s="20">
        <v>52084666</v>
      </c>
      <c r="AH22" s="20">
        <v>4794817</v>
      </c>
      <c r="AI22" s="20">
        <v>64534857</v>
      </c>
      <c r="AJ22" s="20">
        <v>9799589</v>
      </c>
      <c r="AK22" s="21">
        <f>SUM(AG22:AJ22)</f>
        <v>131213929</v>
      </c>
      <c r="AM22" s="20">
        <v>58659712</v>
      </c>
      <c r="AN22" s="20">
        <v>5720329</v>
      </c>
      <c r="AO22" s="20">
        <v>63456515</v>
      </c>
      <c r="AP22" s="20">
        <v>10992049</v>
      </c>
      <c r="AQ22" s="21">
        <f>SUM(AM22:AP22)</f>
        <v>138828605</v>
      </c>
      <c r="AS22" s="20">
        <v>63631929</v>
      </c>
      <c r="AT22" s="20">
        <v>5898084</v>
      </c>
      <c r="AU22" s="20">
        <v>69906358</v>
      </c>
      <c r="AV22" s="20">
        <v>11765603</v>
      </c>
      <c r="AW22" s="21">
        <f>SUM(AS22:AV22)</f>
        <v>151201974</v>
      </c>
      <c r="AY22" s="20">
        <v>57204713</v>
      </c>
      <c r="AZ22" s="20">
        <v>5718516</v>
      </c>
      <c r="BA22" s="20">
        <v>58078271</v>
      </c>
      <c r="BB22" s="20">
        <v>10133152</v>
      </c>
      <c r="BC22" s="21">
        <f>SUM(AY22:BB22)</f>
        <v>131134652</v>
      </c>
      <c r="BE22" s="20">
        <v>56446360</v>
      </c>
      <c r="BF22" s="20">
        <v>5520432</v>
      </c>
      <c r="BG22" s="20">
        <v>52489158</v>
      </c>
      <c r="BH22" s="20">
        <v>9933223</v>
      </c>
      <c r="BI22" s="21">
        <f>SUM(BE22:BH22)</f>
        <v>124389173</v>
      </c>
      <c r="BK22" s="20">
        <v>56522214</v>
      </c>
      <c r="BL22" s="20">
        <v>5650443</v>
      </c>
      <c r="BM22" s="20">
        <v>50454387</v>
      </c>
      <c r="BN22" s="20">
        <v>11205124</v>
      </c>
      <c r="BO22" s="21">
        <f>SUM(BK22:BN22)</f>
        <v>123832168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619292842</v>
      </c>
      <c r="BX22" s="20">
        <f t="shared" si="41"/>
        <v>58211209</v>
      </c>
      <c r="BY22" s="20">
        <f t="shared" si="41"/>
        <v>639277428</v>
      </c>
      <c r="BZ22" s="20">
        <f t="shared" si="41"/>
        <v>117087657</v>
      </c>
      <c r="CA22" s="21">
        <f>SUM(BW22:BZ22)</f>
        <v>1433869136</v>
      </c>
    </row>
    <row r="23" spans="1:79" x14ac:dyDescent="0.25">
      <c r="A23" s="35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>
        <v>9.9000000000000008E-3</v>
      </c>
      <c r="AB23" s="23">
        <v>5.2289000000000003</v>
      </c>
      <c r="AC23" s="23">
        <v>79.848799999999997</v>
      </c>
      <c r="AD23" s="23">
        <v>5.4032999999999998</v>
      </c>
      <c r="AE23" s="23">
        <f>SUM(AA23:AD23)</f>
        <v>90.490899999999996</v>
      </c>
      <c r="AG23" s="23">
        <v>1.6899999999999998E-2</v>
      </c>
      <c r="AH23" s="23">
        <v>4.6425000000000001</v>
      </c>
      <c r="AI23" s="23">
        <v>94.550600000000003</v>
      </c>
      <c r="AJ23" s="23">
        <v>6.0784000000000002</v>
      </c>
      <c r="AK23" s="23">
        <f>SUM(AG23:AJ23)</f>
        <v>105.28840000000001</v>
      </c>
      <c r="AM23" s="23">
        <v>2.0500000000000001E-2</v>
      </c>
      <c r="AN23" s="23">
        <v>5.5004</v>
      </c>
      <c r="AO23" s="23">
        <v>88.92</v>
      </c>
      <c r="AP23" s="23">
        <v>6.4362000000000004</v>
      </c>
      <c r="AQ23" s="23">
        <f>SUM(AM23:AP23)</f>
        <v>100.8771</v>
      </c>
      <c r="AS23" s="23">
        <v>2.18E-2</v>
      </c>
      <c r="AT23" s="23">
        <v>6.3174000000000001</v>
      </c>
      <c r="AU23" s="23">
        <v>97.095200000000006</v>
      </c>
      <c r="AV23" s="23">
        <v>6.7991000000000001</v>
      </c>
      <c r="AW23" s="23">
        <f>SUM(AS23:AV23)</f>
        <v>110.23350000000001</v>
      </c>
      <c r="AY23" s="23">
        <v>3.0700000000000002E-2</v>
      </c>
      <c r="AZ23" s="23">
        <v>6.2790999999999997</v>
      </c>
      <c r="BA23" s="23">
        <v>81.384900000000002</v>
      </c>
      <c r="BB23" s="23">
        <v>5.8597999999999999</v>
      </c>
      <c r="BC23" s="23">
        <f>SUM(AY23:BB23)</f>
        <v>93.55449999999999</v>
      </c>
      <c r="BE23" s="23">
        <v>2.7300000000000001E-2</v>
      </c>
      <c r="BF23" s="23">
        <v>5.7424999999999997</v>
      </c>
      <c r="BG23" s="23">
        <v>70.566699999999997</v>
      </c>
      <c r="BH23" s="23">
        <v>5.4252000000000002</v>
      </c>
      <c r="BI23" s="23">
        <f>SUM(BE23:BH23)</f>
        <v>81.761700000000005</v>
      </c>
      <c r="BK23" s="23">
        <v>2.52E-2</v>
      </c>
      <c r="BL23" s="23">
        <v>6.1040999999999999</v>
      </c>
      <c r="BM23" s="23">
        <v>68.0381</v>
      </c>
      <c r="BN23" s="23">
        <v>5.4649000000000001</v>
      </c>
      <c r="BO23" s="23">
        <f>SUM(BK23:BN23)</f>
        <v>79.632300000000001</v>
      </c>
      <c r="BQ23" s="23"/>
      <c r="BR23" s="23"/>
      <c r="BS23" s="23"/>
      <c r="BT23" s="23"/>
      <c r="BU23" s="23">
        <f>SUM(BQ23:BT23)</f>
        <v>0</v>
      </c>
      <c r="BW23" s="23">
        <f t="shared" si="41"/>
        <v>0.22850000000000001</v>
      </c>
      <c r="BX23" s="23">
        <f t="shared" si="41"/>
        <v>59.948300000000003</v>
      </c>
      <c r="BY23" s="23">
        <f t="shared" si="41"/>
        <v>894.11819999999989</v>
      </c>
      <c r="BZ23" s="23">
        <f t="shared" si="41"/>
        <v>62.952399999999997</v>
      </c>
      <c r="CA23" s="23">
        <f>SUM(BW23:BZ23)</f>
        <v>1017.2473999999999</v>
      </c>
    </row>
    <row r="24" spans="1:79" x14ac:dyDescent="0.25">
      <c r="A24" s="36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>
        <v>19085</v>
      </c>
      <c r="AC24" s="20">
        <v>153061</v>
      </c>
      <c r="AD24" s="20">
        <v>11235</v>
      </c>
      <c r="AE24" s="21">
        <f>SUM(AA24:AD24)</f>
        <v>183381</v>
      </c>
      <c r="AG24" s="20"/>
      <c r="AH24" s="20">
        <v>21011</v>
      </c>
      <c r="AI24" s="20">
        <v>194142</v>
      </c>
      <c r="AJ24" s="20">
        <v>13424</v>
      </c>
      <c r="AK24" s="21">
        <f>SUM(AG24:AJ24)</f>
        <v>228577</v>
      </c>
      <c r="AM24" s="20"/>
      <c r="AN24" s="20">
        <v>13047</v>
      </c>
      <c r="AO24" s="20">
        <v>239986</v>
      </c>
      <c r="AP24" s="20">
        <v>14944</v>
      </c>
      <c r="AQ24" s="21">
        <f>SUM(AM24:AP24)</f>
        <v>267977</v>
      </c>
      <c r="AS24" s="20"/>
      <c r="AT24" s="20">
        <v>5978</v>
      </c>
      <c r="AU24" s="20">
        <v>284570</v>
      </c>
      <c r="AV24" s="20">
        <v>16327</v>
      </c>
      <c r="AW24" s="21">
        <f>SUM(AS24:AV24)</f>
        <v>306875</v>
      </c>
      <c r="AY24" s="20"/>
      <c r="AZ24" s="20">
        <v>3573</v>
      </c>
      <c r="BA24" s="20">
        <v>209442</v>
      </c>
      <c r="BB24" s="20">
        <v>12481</v>
      </c>
      <c r="BC24" s="21">
        <f>SUM(AY24:BB24)</f>
        <v>225496</v>
      </c>
      <c r="BE24" s="20"/>
      <c r="BF24" s="20">
        <v>3212</v>
      </c>
      <c r="BG24" s="20">
        <v>187063</v>
      </c>
      <c r="BH24" s="20">
        <v>13303</v>
      </c>
      <c r="BI24" s="21">
        <f>SUM(BE24:BH24)</f>
        <v>203578</v>
      </c>
      <c r="BK24" s="20"/>
      <c r="BL24" s="20">
        <v>3507</v>
      </c>
      <c r="BM24" s="20">
        <v>161811</v>
      </c>
      <c r="BN24" s="20">
        <v>7377</v>
      </c>
      <c r="BO24" s="21">
        <f>SUM(BK24:BN24)</f>
        <v>172695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245331</v>
      </c>
      <c r="BY24" s="20">
        <f t="shared" si="41"/>
        <v>2057539</v>
      </c>
      <c r="BZ24" s="20">
        <f t="shared" si="41"/>
        <v>126256</v>
      </c>
      <c r="CA24" s="21">
        <f>SUM(BW24:BZ24)</f>
        <v>2429126</v>
      </c>
    </row>
    <row r="25" spans="1:79" x14ac:dyDescent="0.25">
      <c r="A25" s="37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>
        <v>0.31809999999999999</v>
      </c>
      <c r="AD25" s="23"/>
      <c r="AE25" s="23">
        <f>SUM(AA25:AD25)</f>
        <v>0.31809999999999999</v>
      </c>
      <c r="AG25" s="23"/>
      <c r="AH25" s="23"/>
      <c r="AI25" s="23">
        <v>0.33042899999999997</v>
      </c>
      <c r="AJ25" s="23"/>
      <c r="AK25" s="23">
        <f>SUM(AG25:AJ25)</f>
        <v>0.33042899999999997</v>
      </c>
      <c r="AM25" s="23"/>
      <c r="AN25" s="23"/>
      <c r="AO25" s="23">
        <v>0.37629000000000001</v>
      </c>
      <c r="AP25" s="23"/>
      <c r="AQ25" s="23">
        <f>SUM(AM25:AP25)</f>
        <v>0.37629000000000001</v>
      </c>
      <c r="AS25" s="23"/>
      <c r="AT25" s="23"/>
      <c r="AU25" s="23">
        <v>0.38934000000000002</v>
      </c>
      <c r="AV25" s="23"/>
      <c r="AW25" s="23">
        <f>SUM(AS25:AV25)</f>
        <v>0.38934000000000002</v>
      </c>
      <c r="AY25" s="23"/>
      <c r="AZ25" s="23"/>
      <c r="BA25" s="23">
        <v>0.39872999999999997</v>
      </c>
      <c r="BB25" s="23"/>
      <c r="BC25" s="23">
        <f>SUM(AY25:BB25)</f>
        <v>0.39872999999999997</v>
      </c>
      <c r="BE25" s="23"/>
      <c r="BF25" s="23"/>
      <c r="BG25" s="23">
        <v>0.45795999999999998</v>
      </c>
      <c r="BH25" s="23"/>
      <c r="BI25" s="23">
        <f>SUM(BE25:BH25)</f>
        <v>0.45795999999999998</v>
      </c>
      <c r="BK25" s="23"/>
      <c r="BL25" s="23"/>
      <c r="BM25" s="23">
        <v>0.47776000000000002</v>
      </c>
      <c r="BN25" s="23"/>
      <c r="BO25" s="23">
        <f>SUM(BK25:BN25)</f>
        <v>0.47776000000000002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5.6594279999999992</v>
      </c>
      <c r="BZ25" s="23">
        <f t="shared" si="41"/>
        <v>0</v>
      </c>
      <c r="CA25" s="23">
        <f>SUM(BW25:BZ25)</f>
        <v>5.6594279999999992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30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16722732</v>
      </c>
      <c r="AB28" s="16">
        <f t="shared" si="46"/>
        <v>872605</v>
      </c>
      <c r="AC28" s="16">
        <f t="shared" si="46"/>
        <v>10130727</v>
      </c>
      <c r="AD28" s="16">
        <f t="shared" si="46"/>
        <v>4464661</v>
      </c>
      <c r="AE28" s="17">
        <f>SUM(AA28:AD28)</f>
        <v>32190725</v>
      </c>
      <c r="AG28" s="16">
        <f t="shared" ref="AG28:AJ29" si="47">AG31+AG33</f>
        <v>16872386</v>
      </c>
      <c r="AH28" s="16">
        <f t="shared" si="47"/>
        <v>844068</v>
      </c>
      <c r="AI28" s="16">
        <f t="shared" si="47"/>
        <v>10180024</v>
      </c>
      <c r="AJ28" s="16">
        <f t="shared" si="47"/>
        <v>4551692</v>
      </c>
      <c r="AK28" s="17">
        <f>SUM(AG28:AJ28)</f>
        <v>32448170</v>
      </c>
      <c r="AL28" s="7"/>
      <c r="AM28" s="16">
        <f t="shared" ref="AM28:AP29" si="48">AM31+AM33</f>
        <v>18016003</v>
      </c>
      <c r="AN28" s="16">
        <f t="shared" si="48"/>
        <v>914762</v>
      </c>
      <c r="AO28" s="16">
        <f t="shared" si="48"/>
        <v>10919900</v>
      </c>
      <c r="AP28" s="16">
        <f t="shared" si="48"/>
        <v>4861592</v>
      </c>
      <c r="AQ28" s="17">
        <f>SUM(AM28:AP28)</f>
        <v>34712257</v>
      </c>
      <c r="AS28" s="16">
        <f t="shared" ref="AS28:AV29" si="49">AS31+AS33</f>
        <v>19611348</v>
      </c>
      <c r="AT28" s="16">
        <f t="shared" si="49"/>
        <v>1243164</v>
      </c>
      <c r="AU28" s="16">
        <f t="shared" si="49"/>
        <v>11899389</v>
      </c>
      <c r="AV28" s="16">
        <f t="shared" si="49"/>
        <v>5144715</v>
      </c>
      <c r="AW28" s="17">
        <f>SUM(AS28:AV28)</f>
        <v>37898616</v>
      </c>
      <c r="AY28" s="16">
        <f t="shared" ref="AY28:BB29" si="50">AY31+AY33</f>
        <v>15810395</v>
      </c>
      <c r="AZ28" s="16">
        <f t="shared" si="50"/>
        <v>890213</v>
      </c>
      <c r="BA28" s="16">
        <f t="shared" si="50"/>
        <v>9499602</v>
      </c>
      <c r="BB28" s="16">
        <f t="shared" si="50"/>
        <v>4176434</v>
      </c>
      <c r="BC28" s="17">
        <f>SUM(AY28:BB28)</f>
        <v>30376644</v>
      </c>
      <c r="BD28" s="7"/>
      <c r="BE28" s="16">
        <f t="shared" ref="BE28:BH29" si="51">BE31+BE33</f>
        <v>16547749</v>
      </c>
      <c r="BF28" s="16">
        <f t="shared" si="51"/>
        <v>949484</v>
      </c>
      <c r="BG28" s="16">
        <f t="shared" si="51"/>
        <v>11530327</v>
      </c>
      <c r="BH28" s="16">
        <f t="shared" si="51"/>
        <v>5531616</v>
      </c>
      <c r="BI28" s="17">
        <f>SUM(BE28:BH28)</f>
        <v>34559176</v>
      </c>
      <c r="BK28" s="16">
        <f t="shared" ref="BK28:BN29" si="52">BK31+BK33</f>
        <v>17677813</v>
      </c>
      <c r="BL28" s="16">
        <f t="shared" si="52"/>
        <v>994863</v>
      </c>
      <c r="BM28" s="16">
        <f t="shared" si="52"/>
        <v>12538892</v>
      </c>
      <c r="BN28" s="16">
        <f t="shared" si="52"/>
        <v>6728211</v>
      </c>
      <c r="BO28" s="17">
        <f>SUM(BK28:BN28)</f>
        <v>37939779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194501877</v>
      </c>
      <c r="BX28" s="16">
        <f t="shared" si="54"/>
        <v>10965652</v>
      </c>
      <c r="BY28" s="16">
        <f t="shared" si="54"/>
        <v>126024107</v>
      </c>
      <c r="BZ28" s="16">
        <f t="shared" si="54"/>
        <v>63587626</v>
      </c>
      <c r="CA28" s="17">
        <f>SUM(BW28:BZ28)</f>
        <v>395079262</v>
      </c>
    </row>
    <row r="29" spans="1:79" x14ac:dyDescent="0.25">
      <c r="A29" s="30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15.401999999999999</v>
      </c>
      <c r="AB29" s="18">
        <f t="shared" si="46"/>
        <v>1.2150000000000001</v>
      </c>
      <c r="AC29" s="18">
        <f t="shared" si="46"/>
        <v>0</v>
      </c>
      <c r="AD29" s="18">
        <f t="shared" si="46"/>
        <v>0</v>
      </c>
      <c r="AE29" s="18">
        <f>SUM(AA29:AD29)</f>
        <v>16.617000000000001</v>
      </c>
      <c r="AG29" s="18">
        <f t="shared" si="47"/>
        <v>16.248000000000001</v>
      </c>
      <c r="AH29" s="18">
        <f t="shared" si="47"/>
        <v>1.3089999999999999</v>
      </c>
      <c r="AI29" s="18">
        <f t="shared" si="47"/>
        <v>0</v>
      </c>
      <c r="AJ29" s="18">
        <f t="shared" si="47"/>
        <v>0</v>
      </c>
      <c r="AK29" s="18">
        <f>SUM(AG29:AJ29)</f>
        <v>17.557000000000002</v>
      </c>
      <c r="AM29" s="18">
        <f t="shared" si="48"/>
        <v>16.587</v>
      </c>
      <c r="AN29" s="18">
        <f t="shared" si="48"/>
        <v>1.401</v>
      </c>
      <c r="AO29" s="18">
        <f t="shared" si="48"/>
        <v>0</v>
      </c>
      <c r="AP29" s="18">
        <f t="shared" si="48"/>
        <v>0</v>
      </c>
      <c r="AQ29" s="18">
        <f>SUM(AM29:AP29)</f>
        <v>17.988</v>
      </c>
      <c r="AS29" s="18">
        <f t="shared" si="49"/>
        <v>14.997</v>
      </c>
      <c r="AT29" s="18">
        <f t="shared" si="49"/>
        <v>1.704</v>
      </c>
      <c r="AU29" s="18">
        <f t="shared" si="49"/>
        <v>0</v>
      </c>
      <c r="AV29" s="18">
        <f t="shared" si="49"/>
        <v>0</v>
      </c>
      <c r="AW29" s="18">
        <f>SUM(AS29:AV29)</f>
        <v>16.701000000000001</v>
      </c>
      <c r="AY29" s="18">
        <f t="shared" si="50"/>
        <v>13.542</v>
      </c>
      <c r="AZ29" s="18">
        <f t="shared" si="50"/>
        <v>1.341</v>
      </c>
      <c r="BA29" s="18">
        <f t="shared" si="50"/>
        <v>0</v>
      </c>
      <c r="BB29" s="18">
        <f t="shared" si="50"/>
        <v>0</v>
      </c>
      <c r="BC29" s="18">
        <f>SUM(AY29:BB29)</f>
        <v>14.882999999999999</v>
      </c>
      <c r="BE29" s="18">
        <f t="shared" si="51"/>
        <v>13.471</v>
      </c>
      <c r="BF29" s="18">
        <f t="shared" si="51"/>
        <v>1.232</v>
      </c>
      <c r="BG29" s="18">
        <f t="shared" si="51"/>
        <v>0</v>
      </c>
      <c r="BH29" s="18">
        <f t="shared" si="51"/>
        <v>0</v>
      </c>
      <c r="BI29" s="18">
        <f>SUM(BE29:BH29)</f>
        <v>14.702999999999999</v>
      </c>
      <c r="BK29" s="18">
        <f t="shared" si="52"/>
        <v>16.542000000000002</v>
      </c>
      <c r="BL29" s="18">
        <f t="shared" si="52"/>
        <v>1.2250000000000001</v>
      </c>
      <c r="BM29" s="18">
        <f t="shared" si="52"/>
        <v>0</v>
      </c>
      <c r="BN29" s="18">
        <f t="shared" si="52"/>
        <v>0</v>
      </c>
      <c r="BO29" s="18">
        <f>SUM(BK29:BN29)</f>
        <v>17.767000000000003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172.25800000000001</v>
      </c>
      <c r="BX29" s="18">
        <f t="shared" si="54"/>
        <v>14.811999999999999</v>
      </c>
      <c r="BY29" s="18">
        <f t="shared" si="54"/>
        <v>0</v>
      </c>
      <c r="BZ29" s="18">
        <f t="shared" si="54"/>
        <v>0</v>
      </c>
      <c r="CA29" s="18">
        <f>SUM(BW29:BZ29)</f>
        <v>187.07000000000002</v>
      </c>
    </row>
    <row r="30" spans="1:79" x14ac:dyDescent="0.25">
      <c r="A30" s="39" t="s">
        <v>26</v>
      </c>
      <c r="B30" s="40"/>
      <c r="C30" s="40"/>
      <c r="D30" s="40"/>
      <c r="E30" s="40"/>
      <c r="F30" s="40"/>
      <c r="G30" s="40"/>
    </row>
    <row r="31" spans="1:79" x14ac:dyDescent="0.25">
      <c r="A31" s="36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>
        <v>16233922</v>
      </c>
      <c r="AB31" s="20">
        <v>872605</v>
      </c>
      <c r="AC31" s="20">
        <v>2444057</v>
      </c>
      <c r="AD31" s="20">
        <v>1141940</v>
      </c>
      <c r="AE31" s="21">
        <f>SUM(AA31:AD31)</f>
        <v>20692524</v>
      </c>
      <c r="AG31" s="20">
        <v>16437324</v>
      </c>
      <c r="AH31" s="20">
        <v>844068</v>
      </c>
      <c r="AI31" s="20">
        <v>2533521</v>
      </c>
      <c r="AJ31" s="20">
        <v>1120528</v>
      </c>
      <c r="AK31" s="21">
        <f>SUM(AG31:AJ31)</f>
        <v>20935441</v>
      </c>
      <c r="AM31" s="20">
        <v>17534270</v>
      </c>
      <c r="AN31" s="20">
        <v>914762</v>
      </c>
      <c r="AO31" s="20">
        <v>2833628</v>
      </c>
      <c r="AP31" s="20">
        <v>1322596</v>
      </c>
      <c r="AQ31" s="21">
        <f>SUM(AM31:AP31)</f>
        <v>22605256</v>
      </c>
      <c r="AS31" s="20">
        <v>19068238</v>
      </c>
      <c r="AT31" s="20">
        <v>1243164</v>
      </c>
      <c r="AU31" s="20">
        <v>2974693</v>
      </c>
      <c r="AV31" s="20">
        <v>1362780</v>
      </c>
      <c r="AW31" s="21">
        <f>SUM(AS31:AV31)</f>
        <v>24648875</v>
      </c>
      <c r="AY31" s="20">
        <v>15374554</v>
      </c>
      <c r="AZ31" s="20">
        <v>890213</v>
      </c>
      <c r="BA31" s="20">
        <v>2475704</v>
      </c>
      <c r="BB31" s="20">
        <v>1143236</v>
      </c>
      <c r="BC31" s="21">
        <f>SUM(AY31:BB31)</f>
        <v>19883707</v>
      </c>
      <c r="BE31" s="20">
        <v>15814317</v>
      </c>
      <c r="BF31" s="20">
        <v>949484</v>
      </c>
      <c r="BG31" s="20">
        <v>2515812</v>
      </c>
      <c r="BH31" s="20">
        <v>1194905</v>
      </c>
      <c r="BI31" s="21">
        <f>SUM(BE31:BH31)</f>
        <v>20474518</v>
      </c>
      <c r="BK31" s="20">
        <v>16744423</v>
      </c>
      <c r="BL31" s="20">
        <v>994863</v>
      </c>
      <c r="BM31" s="20">
        <v>2431460</v>
      </c>
      <c r="BN31" s="20">
        <v>1259899</v>
      </c>
      <c r="BO31" s="21">
        <f>SUM(BK31:BN31)</f>
        <v>21430645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186318409</v>
      </c>
      <c r="BX31" s="20">
        <f t="shared" si="55"/>
        <v>10965652</v>
      </c>
      <c r="BY31" s="20">
        <f t="shared" si="55"/>
        <v>28048153</v>
      </c>
      <c r="BZ31" s="20">
        <f t="shared" si="55"/>
        <v>13222686</v>
      </c>
      <c r="CA31" s="21">
        <f>SUM(BW31:BZ31)</f>
        <v>238554900</v>
      </c>
    </row>
    <row r="32" spans="1:79" x14ac:dyDescent="0.25">
      <c r="A32" s="37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>
        <v>15.401999999999999</v>
      </c>
      <c r="AB32" s="25">
        <v>1.2150000000000001</v>
      </c>
      <c r="AC32" s="23"/>
      <c r="AD32" s="23"/>
      <c r="AE32" s="23">
        <f>SUM(AA32:AD32)</f>
        <v>16.617000000000001</v>
      </c>
      <c r="AG32" s="25">
        <v>16.248000000000001</v>
      </c>
      <c r="AH32" s="25">
        <v>1.3089999999999999</v>
      </c>
      <c r="AI32" s="23"/>
      <c r="AJ32" s="23"/>
      <c r="AK32" s="23">
        <f>SUM(AG32:AJ32)</f>
        <v>17.557000000000002</v>
      </c>
      <c r="AM32" s="25">
        <v>16.587</v>
      </c>
      <c r="AN32" s="25">
        <v>1.401</v>
      </c>
      <c r="AO32" s="23"/>
      <c r="AP32" s="23"/>
      <c r="AQ32" s="23">
        <f>SUM(AM32:AP32)</f>
        <v>17.988</v>
      </c>
      <c r="AS32" s="25">
        <v>14.997</v>
      </c>
      <c r="AT32" s="25">
        <v>1.704</v>
      </c>
      <c r="AU32" s="23"/>
      <c r="AV32" s="23"/>
      <c r="AW32" s="23">
        <f>SUM(AS32:AV32)</f>
        <v>16.701000000000001</v>
      </c>
      <c r="AY32" s="25">
        <v>13.542</v>
      </c>
      <c r="AZ32" s="25">
        <v>1.341</v>
      </c>
      <c r="BA32" s="23"/>
      <c r="BB32" s="23"/>
      <c r="BC32" s="23">
        <f>SUM(AY32:BB32)</f>
        <v>14.882999999999999</v>
      </c>
      <c r="BE32" s="25">
        <v>13.471</v>
      </c>
      <c r="BF32" s="25">
        <v>1.232</v>
      </c>
      <c r="BG32" s="23"/>
      <c r="BH32" s="23"/>
      <c r="BI32" s="23">
        <f>SUM(BE32:BH32)</f>
        <v>14.702999999999999</v>
      </c>
      <c r="BK32" s="25">
        <v>16.542000000000002</v>
      </c>
      <c r="BL32" s="25">
        <v>1.2250000000000001</v>
      </c>
      <c r="BM32" s="23"/>
      <c r="BN32" s="23"/>
      <c r="BO32" s="23">
        <f>SUM(BK32:BN32)</f>
        <v>17.767000000000003</v>
      </c>
      <c r="BQ32" s="25"/>
      <c r="BR32" s="25"/>
      <c r="BS32" s="23"/>
      <c r="BT32" s="23"/>
      <c r="BU32" s="23">
        <f>SUM(BQ32:BT32)</f>
        <v>0</v>
      </c>
      <c r="BW32" s="25">
        <f t="shared" si="55"/>
        <v>172.25800000000001</v>
      </c>
      <c r="BX32" s="25">
        <f t="shared" si="55"/>
        <v>14.811999999999999</v>
      </c>
      <c r="BY32" s="23">
        <f t="shared" si="55"/>
        <v>0</v>
      </c>
      <c r="BZ32" s="23">
        <f t="shared" si="55"/>
        <v>0</v>
      </c>
      <c r="CA32" s="23">
        <f>SUM(BW32:BZ32)</f>
        <v>187.07000000000002</v>
      </c>
    </row>
    <row r="33" spans="1:79" x14ac:dyDescent="0.25">
      <c r="A33" s="36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>
        <v>488810</v>
      </c>
      <c r="AB33" s="20"/>
      <c r="AC33" s="20">
        <v>7686670</v>
      </c>
      <c r="AD33" s="20">
        <v>3322721</v>
      </c>
      <c r="AE33" s="21">
        <f>SUM(AA33:AD33)</f>
        <v>11498201</v>
      </c>
      <c r="AG33" s="20">
        <v>435062</v>
      </c>
      <c r="AH33" s="20"/>
      <c r="AI33" s="20">
        <v>7646503</v>
      </c>
      <c r="AJ33" s="20">
        <v>3431164</v>
      </c>
      <c r="AK33" s="21">
        <f>SUM(AG33:AJ33)</f>
        <v>11512729</v>
      </c>
      <c r="AM33" s="20">
        <v>481733</v>
      </c>
      <c r="AN33" s="20"/>
      <c r="AO33" s="20">
        <v>8086272</v>
      </c>
      <c r="AP33" s="20">
        <v>3538996</v>
      </c>
      <c r="AQ33" s="21">
        <f>SUM(AM33:AP33)</f>
        <v>12107001</v>
      </c>
      <c r="AS33" s="20">
        <v>543110</v>
      </c>
      <c r="AT33" s="20"/>
      <c r="AU33" s="20">
        <v>8924696</v>
      </c>
      <c r="AV33" s="20">
        <v>3781935</v>
      </c>
      <c r="AW33" s="21">
        <f>SUM(AS33:AV33)</f>
        <v>13249741</v>
      </c>
      <c r="AY33" s="20">
        <v>435841</v>
      </c>
      <c r="AZ33" s="20"/>
      <c r="BA33" s="20">
        <v>7023898</v>
      </c>
      <c r="BB33" s="20">
        <v>3033198</v>
      </c>
      <c r="BC33" s="21">
        <f>SUM(AY33:BB33)</f>
        <v>10492937</v>
      </c>
      <c r="BE33" s="20">
        <v>733432</v>
      </c>
      <c r="BF33" s="20"/>
      <c r="BG33" s="20">
        <v>9014515</v>
      </c>
      <c r="BH33" s="20">
        <v>4336711</v>
      </c>
      <c r="BI33" s="21">
        <f>SUM(BE33:BH33)</f>
        <v>14084658</v>
      </c>
      <c r="BK33" s="20">
        <v>933390</v>
      </c>
      <c r="BL33" s="20"/>
      <c r="BM33" s="20">
        <v>10107432</v>
      </c>
      <c r="BN33" s="20">
        <v>5468312</v>
      </c>
      <c r="BO33" s="21">
        <f>SUM(BK33:BN33)</f>
        <v>16509134</v>
      </c>
      <c r="BQ33" s="20"/>
      <c r="BR33" s="20"/>
      <c r="BS33" s="20"/>
      <c r="BT33" s="20"/>
      <c r="BU33" s="21">
        <f>SUM(BQ33:BT33)</f>
        <v>0</v>
      </c>
      <c r="BW33" s="20">
        <f t="shared" si="55"/>
        <v>8183468</v>
      </c>
      <c r="BX33" s="20">
        <f t="shared" si="55"/>
        <v>0</v>
      </c>
      <c r="BY33" s="20">
        <f t="shared" si="55"/>
        <v>97975954</v>
      </c>
      <c r="BZ33" s="20">
        <f t="shared" si="55"/>
        <v>50364940</v>
      </c>
      <c r="CA33" s="21">
        <f>SUM(BW33:BZ33)</f>
        <v>156524362</v>
      </c>
    </row>
    <row r="34" spans="1:79" x14ac:dyDescent="0.25">
      <c r="A34" s="37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30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/>
      <c r="W37" s="16">
        <v>868689</v>
      </c>
      <c r="X37" s="16"/>
      <c r="Y37" s="17">
        <f>SUM(U37:X37)</f>
        <v>1286906</v>
      </c>
      <c r="AA37" s="16">
        <v>430872</v>
      </c>
      <c r="AB37" s="16"/>
      <c r="AC37" s="16">
        <v>989499</v>
      </c>
      <c r="AD37" s="16"/>
      <c r="AE37" s="17">
        <f>SUM(AA37:AD37)</f>
        <v>1420371</v>
      </c>
      <c r="AG37" s="16">
        <v>417253</v>
      </c>
      <c r="AH37" s="16"/>
      <c r="AI37" s="16">
        <v>990517</v>
      </c>
      <c r="AJ37" s="16"/>
      <c r="AK37" s="17">
        <f>SUM(AG37:AJ37)</f>
        <v>1407770</v>
      </c>
      <c r="AL37" s="7"/>
      <c r="AM37" s="16">
        <v>438465</v>
      </c>
      <c r="AN37" s="16"/>
      <c r="AO37" s="16">
        <v>1044633</v>
      </c>
      <c r="AP37" s="16"/>
      <c r="AQ37" s="17">
        <f>SUM(AM37:AP37)</f>
        <v>1483098</v>
      </c>
      <c r="AS37" s="16">
        <v>429636</v>
      </c>
      <c r="AT37" s="16"/>
      <c r="AU37" s="16">
        <v>1012112</v>
      </c>
      <c r="AV37" s="16"/>
      <c r="AW37" s="17">
        <f>SUM(AS37:AV37)</f>
        <v>1441748</v>
      </c>
      <c r="AY37" s="16">
        <v>415187</v>
      </c>
      <c r="AZ37" s="16"/>
      <c r="BA37" s="16">
        <v>958127</v>
      </c>
      <c r="BB37" s="16"/>
      <c r="BC37" s="17">
        <f>SUM(AY37:BB37)</f>
        <v>1373314</v>
      </c>
      <c r="BD37" s="7"/>
      <c r="BE37" s="16">
        <v>432285</v>
      </c>
      <c r="BF37" s="16"/>
      <c r="BG37" s="16">
        <v>914881</v>
      </c>
      <c r="BH37" s="16"/>
      <c r="BI37" s="17">
        <f>SUM(BE37:BH37)</f>
        <v>1347166</v>
      </c>
      <c r="BK37" s="16">
        <v>421521</v>
      </c>
      <c r="BL37" s="16"/>
      <c r="BM37" s="16">
        <v>836419</v>
      </c>
      <c r="BN37" s="16"/>
      <c r="BO37" s="17">
        <f>SUM(BK37:BN37)</f>
        <v>1257940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3403436</v>
      </c>
      <c r="BX37" s="16">
        <f t="shared" si="56"/>
        <v>0</v>
      </c>
      <c r="BY37" s="16">
        <f t="shared" si="56"/>
        <v>7845311</v>
      </c>
      <c r="BZ37" s="16">
        <f t="shared" si="56"/>
        <v>0</v>
      </c>
      <c r="CA37" s="17">
        <f>SUM(BW37:BZ37)</f>
        <v>11248747</v>
      </c>
    </row>
    <row r="38" spans="1:79" x14ac:dyDescent="0.25">
      <c r="A38" s="30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0.60899999999999999</v>
      </c>
      <c r="AB38" s="18"/>
      <c r="AC38" s="18">
        <v>1.4450000000000001</v>
      </c>
      <c r="AD38" s="18"/>
      <c r="AE38" s="18">
        <f>SUM(AA38:AD38)</f>
        <v>2.0540000000000003</v>
      </c>
      <c r="AG38" s="18">
        <v>0.60599999999999998</v>
      </c>
      <c r="AH38" s="18"/>
      <c r="AI38" s="18">
        <v>1.4550000000000001</v>
      </c>
      <c r="AJ38" s="18"/>
      <c r="AK38" s="18">
        <f>SUM(AG38:AJ38)</f>
        <v>2.0609999999999999</v>
      </c>
      <c r="AM38" s="18">
        <v>0.628</v>
      </c>
      <c r="AN38" s="18"/>
      <c r="AO38" s="18">
        <v>1.5029999999999999</v>
      </c>
      <c r="AP38" s="18"/>
      <c r="AQ38" s="18">
        <f>SUM(AM38:AP38)</f>
        <v>2.1309999999999998</v>
      </c>
      <c r="AS38" s="18">
        <v>0.60899999999999999</v>
      </c>
      <c r="AT38" s="18"/>
      <c r="AU38" s="18">
        <v>1.4430000000000001</v>
      </c>
      <c r="AV38" s="18"/>
      <c r="AW38" s="18">
        <f>SUM(AS38:AV38)</f>
        <v>2.052</v>
      </c>
      <c r="AY38" s="18">
        <v>0.6</v>
      </c>
      <c r="AZ38" s="18"/>
      <c r="BA38" s="18">
        <v>1.407</v>
      </c>
      <c r="BB38" s="18"/>
      <c r="BC38" s="18">
        <f>SUM(AY38:BB38)</f>
        <v>2.0070000000000001</v>
      </c>
      <c r="BE38" s="18">
        <v>0.60199999999999998</v>
      </c>
      <c r="BF38" s="18"/>
      <c r="BG38" s="18">
        <v>1.3080000000000001</v>
      </c>
      <c r="BH38" s="18"/>
      <c r="BI38" s="18">
        <f>SUM(BE38:BH38)</f>
        <v>1.9100000000000001</v>
      </c>
      <c r="BK38" s="18">
        <v>0.60499999999999998</v>
      </c>
      <c r="BL38" s="18"/>
      <c r="BM38" s="18">
        <v>1.236</v>
      </c>
      <c r="BN38" s="18"/>
      <c r="BO38" s="18">
        <f>SUM(BK38:BN38)</f>
        <v>1.841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4.8580000000000005</v>
      </c>
      <c r="BX38" s="18">
        <f t="shared" si="56"/>
        <v>0</v>
      </c>
      <c r="BY38" s="18">
        <f t="shared" si="56"/>
        <v>11.484</v>
      </c>
      <c r="BZ38" s="18">
        <f t="shared" si="56"/>
        <v>0</v>
      </c>
      <c r="CA38" s="18">
        <f>SUM(BW38:BZ38)</f>
        <v>16.341999999999999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30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/>
      <c r="AB41" s="16"/>
      <c r="AC41" s="16">
        <v>94745</v>
      </c>
      <c r="AD41" s="16"/>
      <c r="AE41" s="17">
        <f>SUM(AA41:AD41)</f>
        <v>94745</v>
      </c>
      <c r="AG41" s="16"/>
      <c r="AH41" s="16"/>
      <c r="AI41" s="16">
        <v>91353</v>
      </c>
      <c r="AJ41" s="16"/>
      <c r="AK41" s="17">
        <f>SUM(AG41:AJ41)</f>
        <v>91353</v>
      </c>
      <c r="AL41" s="7"/>
      <c r="AM41" s="16"/>
      <c r="AN41" s="16"/>
      <c r="AO41" s="16">
        <v>105048</v>
      </c>
      <c r="AP41" s="16"/>
      <c r="AQ41" s="17">
        <f>SUM(AM41:AP41)</f>
        <v>105048</v>
      </c>
      <c r="AS41" s="16"/>
      <c r="AT41" s="16"/>
      <c r="AU41" s="16">
        <v>102184</v>
      </c>
      <c r="AV41" s="16"/>
      <c r="AW41" s="17">
        <f>SUM(AS41:AV41)</f>
        <v>102184</v>
      </c>
      <c r="AY41" s="16"/>
      <c r="AZ41" s="16"/>
      <c r="BA41" s="16">
        <v>85795</v>
      </c>
      <c r="BB41" s="16"/>
      <c r="BC41" s="17">
        <f>SUM(AY41:BB41)</f>
        <v>85795</v>
      </c>
      <c r="BD41" s="7"/>
      <c r="BE41" s="16"/>
      <c r="BF41" s="16"/>
      <c r="BG41" s="16">
        <v>84707</v>
      </c>
      <c r="BH41" s="16"/>
      <c r="BI41" s="17">
        <f>SUM(BE41:BH41)</f>
        <v>84707</v>
      </c>
      <c r="BK41" s="16"/>
      <c r="BL41" s="16"/>
      <c r="BM41" s="16">
        <v>83108</v>
      </c>
      <c r="BN41" s="16"/>
      <c r="BO41" s="17">
        <f>SUM(BK41:BN41)</f>
        <v>83108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987658</v>
      </c>
      <c r="BZ41" s="16">
        <f t="shared" si="57"/>
        <v>0</v>
      </c>
      <c r="CA41" s="17">
        <f>SUM(BW41:BZ41)</f>
        <v>987658</v>
      </c>
    </row>
    <row r="42" spans="1:79" x14ac:dyDescent="0.25">
      <c r="A42" s="30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30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/>
      <c r="AB45" s="16"/>
      <c r="AC45" s="16">
        <v>3721022</v>
      </c>
      <c r="AD45" s="16">
        <v>1202</v>
      </c>
      <c r="AE45" s="17">
        <f>SUM(AA45:AD45)</f>
        <v>3722224</v>
      </c>
      <c r="AG45" s="16"/>
      <c r="AH45" s="16"/>
      <c r="AI45" s="16">
        <v>3753534</v>
      </c>
      <c r="AJ45" s="16">
        <v>1252</v>
      </c>
      <c r="AK45" s="17">
        <f>SUM(AG45:AJ45)</f>
        <v>3754786</v>
      </c>
      <c r="AL45" s="7"/>
      <c r="AM45" s="16"/>
      <c r="AN45" s="16"/>
      <c r="AO45" s="16">
        <v>3928710</v>
      </c>
      <c r="AP45" s="16">
        <v>933</v>
      </c>
      <c r="AQ45" s="17">
        <f>SUM(AM45:AP45)</f>
        <v>3929643</v>
      </c>
      <c r="AS45" s="16"/>
      <c r="AT45" s="16"/>
      <c r="AU45" s="16">
        <v>3970277</v>
      </c>
      <c r="AV45" s="16"/>
      <c r="AW45" s="17">
        <f>SUM(AS45:AV45)</f>
        <v>3970277</v>
      </c>
      <c r="AY45" s="16"/>
      <c r="AZ45" s="16"/>
      <c r="BA45" s="16">
        <v>3627884</v>
      </c>
      <c r="BB45" s="16"/>
      <c r="BC45" s="17">
        <f>SUM(AY45:BB45)</f>
        <v>3627884</v>
      </c>
      <c r="BD45" s="7"/>
      <c r="BE45" s="16"/>
      <c r="BF45" s="16"/>
      <c r="BG45" s="16">
        <v>3543246</v>
      </c>
      <c r="BH45" s="16"/>
      <c r="BI45" s="17">
        <f>SUM(BE45:BH45)</f>
        <v>3543246</v>
      </c>
      <c r="BK45" s="16"/>
      <c r="BL45" s="16"/>
      <c r="BM45" s="16">
        <v>3358018</v>
      </c>
      <c r="BN45" s="16"/>
      <c r="BO45" s="17">
        <f>SUM(BK45:BN45)</f>
        <v>3358018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39322634</v>
      </c>
      <c r="BZ45" s="16">
        <f t="shared" si="58"/>
        <v>10202</v>
      </c>
      <c r="CA45" s="17">
        <f>SUM(BW45:BZ45)</f>
        <v>39332836</v>
      </c>
    </row>
    <row r="46" spans="1:79" x14ac:dyDescent="0.25">
      <c r="A46" s="30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/>
      <c r="AB46" s="18"/>
      <c r="AC46" s="18">
        <v>5.4589999999999996</v>
      </c>
      <c r="AD46" s="18"/>
      <c r="AE46" s="18">
        <f>SUM(AA46:AD46)</f>
        <v>5.4589999999999996</v>
      </c>
      <c r="AG46" s="18"/>
      <c r="AH46" s="18"/>
      <c r="AI46" s="18">
        <v>5.6719999999999997</v>
      </c>
      <c r="AJ46" s="18"/>
      <c r="AK46" s="18">
        <f>SUM(AG46:AJ46)</f>
        <v>5.6719999999999997</v>
      </c>
      <c r="AM46" s="18"/>
      <c r="AN46" s="18"/>
      <c r="AO46" s="18">
        <v>5.657</v>
      </c>
      <c r="AP46" s="18"/>
      <c r="AQ46" s="18">
        <f>SUM(AM46:AP46)</f>
        <v>5.657</v>
      </c>
      <c r="AS46" s="18"/>
      <c r="AT46" s="18"/>
      <c r="AU46" s="18">
        <f>4.482+1.242</f>
        <v>5.7240000000000002</v>
      </c>
      <c r="AV46" s="18"/>
      <c r="AW46" s="18">
        <f>SUM(AS46:AV46)</f>
        <v>5.7240000000000002</v>
      </c>
      <c r="AY46" s="18"/>
      <c r="AZ46" s="18"/>
      <c r="BA46" s="18">
        <v>5.4039999999999999</v>
      </c>
      <c r="BB46" s="18"/>
      <c r="BC46" s="18">
        <f>SUM(AY46:BB46)</f>
        <v>5.4039999999999999</v>
      </c>
      <c r="BE46" s="18"/>
      <c r="BF46" s="18"/>
      <c r="BG46" s="18">
        <f>3.951+1.132</f>
        <v>5.0830000000000002</v>
      </c>
      <c r="BH46" s="18"/>
      <c r="BI46" s="18">
        <f>SUM(BE46:BH46)</f>
        <v>5.0830000000000002</v>
      </c>
      <c r="BK46" s="18"/>
      <c r="BL46" s="18"/>
      <c r="BM46" s="18">
        <v>4.9290000000000003</v>
      </c>
      <c r="BN46" s="18"/>
      <c r="BO46" s="18">
        <f>SUM(BK46:BN46)</f>
        <v>4.9290000000000003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57.980000000000004</v>
      </c>
      <c r="BZ46" s="18">
        <f t="shared" si="58"/>
        <v>0</v>
      </c>
      <c r="CA46" s="18">
        <f>SUM(BW46:BZ46)</f>
        <v>57.980000000000004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1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23337401</v>
      </c>
      <c r="AB49" s="16">
        <f t="shared" ref="AB49:AD49" si="63">AB52+AB54</f>
        <v>0</v>
      </c>
      <c r="AC49" s="16">
        <f t="shared" si="63"/>
        <v>3079</v>
      </c>
      <c r="AD49" s="16">
        <f t="shared" si="63"/>
        <v>5912</v>
      </c>
      <c r="AE49" s="17">
        <f>SUM(AA49:AD49)</f>
        <v>23346392</v>
      </c>
      <c r="AG49" s="16">
        <f>AG52+AG54</f>
        <v>23638658</v>
      </c>
      <c r="AH49" s="16">
        <f t="shared" ref="AH49:AJ49" si="64">AH52+AH54</f>
        <v>0</v>
      </c>
      <c r="AI49" s="16">
        <f t="shared" si="64"/>
        <v>2740</v>
      </c>
      <c r="AJ49" s="16">
        <f t="shared" si="64"/>
        <v>3778</v>
      </c>
      <c r="AK49" s="17">
        <f>SUM(AG49:AJ49)</f>
        <v>23645176</v>
      </c>
      <c r="AL49" s="7"/>
      <c r="AM49" s="16">
        <f>AM52+AM54+AM56</f>
        <v>23720202</v>
      </c>
      <c r="AN49" s="16">
        <f t="shared" ref="AN49:AP49" si="65">AN52+AN54+AN56</f>
        <v>0</v>
      </c>
      <c r="AO49" s="16">
        <f t="shared" si="65"/>
        <v>4589</v>
      </c>
      <c r="AP49" s="16">
        <f t="shared" si="65"/>
        <v>12947</v>
      </c>
      <c r="AQ49" s="17">
        <f>SUM(AM49:AP49)</f>
        <v>23737738</v>
      </c>
      <c r="AS49" s="16">
        <f>AS52+AS54+AS56</f>
        <v>21336905</v>
      </c>
      <c r="AT49" s="16">
        <f t="shared" ref="AT49:AV49" si="66">AT52+AT54+AT56</f>
        <v>0</v>
      </c>
      <c r="AU49" s="16">
        <f t="shared" si="66"/>
        <v>4154</v>
      </c>
      <c r="AV49" s="16">
        <f t="shared" si="66"/>
        <v>9681</v>
      </c>
      <c r="AW49" s="17">
        <f>SUM(AS49:AV49)</f>
        <v>21350740</v>
      </c>
      <c r="AY49" s="16">
        <f>AY52+AY54+AY56</f>
        <v>18394508</v>
      </c>
      <c r="AZ49" s="16">
        <f t="shared" ref="AZ49:BB49" si="67">AZ52+AZ54+AZ56</f>
        <v>0</v>
      </c>
      <c r="BA49" s="16">
        <f t="shared" si="67"/>
        <v>3242</v>
      </c>
      <c r="BB49" s="16">
        <f t="shared" si="67"/>
        <v>8745</v>
      </c>
      <c r="BC49" s="17">
        <f>SUM(AY49:BB49)</f>
        <v>18406495</v>
      </c>
      <c r="BD49" s="7"/>
      <c r="BE49" s="16">
        <f>BE52+BE54+BE56</f>
        <v>20074112</v>
      </c>
      <c r="BF49" s="16">
        <f t="shared" ref="BF49:BH49" si="68">BF52+BF54+BF56</f>
        <v>0</v>
      </c>
      <c r="BG49" s="16">
        <f t="shared" si="68"/>
        <v>4529</v>
      </c>
      <c r="BH49" s="16">
        <f t="shared" si="68"/>
        <v>11254</v>
      </c>
      <c r="BI49" s="17">
        <f>SUM(BE49:BH49)</f>
        <v>20089895</v>
      </c>
      <c r="BK49" s="16">
        <f>BK52+BK54+BK56</f>
        <v>16824043</v>
      </c>
      <c r="BL49" s="16">
        <f t="shared" ref="BL49:BN49" si="69">BL52+BL54+BL56</f>
        <v>0</v>
      </c>
      <c r="BM49" s="16">
        <f t="shared" si="69"/>
        <v>5090</v>
      </c>
      <c r="BN49" s="16">
        <f t="shared" si="69"/>
        <v>13807</v>
      </c>
      <c r="BO49" s="17">
        <f>SUM(BK49:BN49)</f>
        <v>16842940</v>
      </c>
      <c r="BQ49" s="16">
        <f>BQ52+BQ54+BQ56</f>
        <v>0</v>
      </c>
      <c r="BR49" s="16">
        <f t="shared" ref="BR49:BT49" si="70">BR52+BR54+BR56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BW52+BW54+BW56</f>
        <v>222088815</v>
      </c>
      <c r="BX49" s="16">
        <f t="shared" ref="BX49:BZ49" si="71">BX52+BX54+BX56</f>
        <v>0</v>
      </c>
      <c r="BY49" s="16">
        <f t="shared" si="71"/>
        <v>53466</v>
      </c>
      <c r="BZ49" s="16">
        <f t="shared" si="71"/>
        <v>110418</v>
      </c>
      <c r="CA49" s="17">
        <f>SUM(BW49:BZ49)</f>
        <v>222252699</v>
      </c>
    </row>
    <row r="50" spans="1:79" x14ac:dyDescent="0.25">
      <c r="A50" s="32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AM53+AM55+AM57</f>
        <v>0</v>
      </c>
      <c r="AN50" s="18">
        <f t="shared" ref="AN50:AP50" si="78">AN53+AN55+AN57</f>
        <v>0</v>
      </c>
      <c r="AO50" s="18">
        <f t="shared" si="78"/>
        <v>0</v>
      </c>
      <c r="AP50" s="18">
        <f t="shared" si="78"/>
        <v>4.8709999999999996E-2</v>
      </c>
      <c r="AQ50" s="18">
        <f>SUM(AM50:AP50)</f>
        <v>4.8709999999999996E-2</v>
      </c>
      <c r="AS50" s="18">
        <f>AS53+AS55+AS57</f>
        <v>0</v>
      </c>
      <c r="AT50" s="18">
        <f t="shared" ref="AT50:AV50" si="79">AT53+AT55+AT57</f>
        <v>0</v>
      </c>
      <c r="AU50" s="18">
        <f t="shared" si="79"/>
        <v>0</v>
      </c>
      <c r="AV50" s="18">
        <f t="shared" si="79"/>
        <v>4.0000000000000001E-3</v>
      </c>
      <c r="AW50" s="18">
        <f>SUM(AS50:AV50)</f>
        <v>4.0000000000000001E-3</v>
      </c>
      <c r="AY50" s="18">
        <f>AY53+AY55+AY57</f>
        <v>0</v>
      </c>
      <c r="AZ50" s="18">
        <f t="shared" ref="AZ50:BB50" si="80">AZ53+AZ55+AZ57</f>
        <v>0</v>
      </c>
      <c r="BA50" s="18">
        <f t="shared" si="80"/>
        <v>0</v>
      </c>
      <c r="BB50" s="18">
        <f t="shared" si="80"/>
        <v>4.0899999999999999E-3</v>
      </c>
      <c r="BC50" s="18">
        <f>SUM(AY50:BB50)</f>
        <v>4.0899999999999999E-3</v>
      </c>
      <c r="BE50" s="18">
        <f>BE53+BE55+BE57</f>
        <v>0</v>
      </c>
      <c r="BF50" s="18">
        <f t="shared" ref="BF50:BH50" si="81">BF53+BF55+BF57</f>
        <v>0</v>
      </c>
      <c r="BG50" s="18">
        <f t="shared" si="81"/>
        <v>0</v>
      </c>
      <c r="BH50" s="18">
        <f t="shared" si="81"/>
        <v>4.1099999999999999E-3</v>
      </c>
      <c r="BI50" s="18">
        <f>SUM(BE50:BH50)</f>
        <v>4.1099999999999999E-3</v>
      </c>
      <c r="BK50" s="18">
        <f>BK53+BK55+BK57</f>
        <v>0</v>
      </c>
      <c r="BL50" s="18">
        <f t="shared" ref="BL50:BN50" si="82">BL53+BL55+BL57</f>
        <v>0</v>
      </c>
      <c r="BM50" s="18">
        <f t="shared" si="82"/>
        <v>0</v>
      </c>
      <c r="BN50" s="18">
        <f t="shared" si="82"/>
        <v>4.1380000000000002E-3</v>
      </c>
      <c r="BO50" s="18">
        <f>SUM(BK50:BN50)</f>
        <v>4.1380000000000002E-3</v>
      </c>
      <c r="BQ50" s="18">
        <f>BQ53+BQ55+BQ57</f>
        <v>0</v>
      </c>
      <c r="BR50" s="18">
        <f t="shared" ref="BR50:BT50" si="83">BR53+BR55+BR57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BW53+BW55+BW57</f>
        <v>0</v>
      </c>
      <c r="BX50" s="18">
        <f t="shared" ref="BX50:BZ50" si="84">BX53+BX55+BX57</f>
        <v>0</v>
      </c>
      <c r="BY50" s="18">
        <f t="shared" si="84"/>
        <v>0</v>
      </c>
      <c r="BZ50" s="18">
        <f t="shared" si="84"/>
        <v>6.5048000000000009E-2</v>
      </c>
      <c r="CA50" s="18">
        <f>SUM(BW50:BZ50)</f>
        <v>6.5048000000000009E-2</v>
      </c>
    </row>
    <row r="51" spans="1:79" x14ac:dyDescent="0.25">
      <c r="A51" s="39" t="s">
        <v>26</v>
      </c>
      <c r="B51" s="40"/>
      <c r="C51" s="40"/>
      <c r="D51" s="40"/>
      <c r="E51" s="40"/>
      <c r="F51" s="40"/>
      <c r="G51" s="40"/>
    </row>
    <row r="52" spans="1:79" ht="21.75" customHeight="1" x14ac:dyDescent="0.25">
      <c r="A52" s="31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>
        <v>3079</v>
      </c>
      <c r="AD52" s="20">
        <v>5912</v>
      </c>
      <c r="AE52" s="20">
        <f t="shared" ref="AE52:AE55" si="89">SUM(AA52:AD52)</f>
        <v>8991</v>
      </c>
      <c r="AG52" s="20"/>
      <c r="AH52" s="20"/>
      <c r="AI52" s="20">
        <v>2740</v>
      </c>
      <c r="AJ52" s="20">
        <v>3778</v>
      </c>
      <c r="AK52" s="20">
        <f t="shared" ref="AK52:AK55" si="90">SUM(AG52:AJ52)</f>
        <v>6518</v>
      </c>
      <c r="AM52" s="20"/>
      <c r="AN52" s="20"/>
      <c r="AO52" s="20">
        <v>4589</v>
      </c>
      <c r="AP52" s="20">
        <v>10171</v>
      </c>
      <c r="AQ52" s="20">
        <f t="shared" ref="AQ52:AQ55" si="91">SUM(AM52:AP52)</f>
        <v>14760</v>
      </c>
      <c r="AS52" s="20"/>
      <c r="AT52" s="20"/>
      <c r="AU52" s="20">
        <v>4154</v>
      </c>
      <c r="AV52" s="20">
        <v>8430</v>
      </c>
      <c r="AW52" s="20">
        <f t="shared" ref="AW52:AW55" si="92">SUM(AS52:AV52)</f>
        <v>12584</v>
      </c>
      <c r="AY52" s="20"/>
      <c r="AZ52" s="20"/>
      <c r="BA52" s="20">
        <v>3242</v>
      </c>
      <c r="BB52" s="20">
        <v>7526</v>
      </c>
      <c r="BC52" s="20">
        <f t="shared" ref="BC52:BC55" si="93">SUM(AY52:BB52)</f>
        <v>10768</v>
      </c>
      <c r="BE52" s="20"/>
      <c r="BF52" s="20"/>
      <c r="BG52" s="20">
        <v>4529</v>
      </c>
      <c r="BH52" s="20">
        <v>9963</v>
      </c>
      <c r="BI52" s="20">
        <f t="shared" ref="BI52:BI55" si="94">SUM(BE52:BH52)</f>
        <v>14492</v>
      </c>
      <c r="BK52" s="20"/>
      <c r="BL52" s="20"/>
      <c r="BM52" s="20">
        <v>5090</v>
      </c>
      <c r="BN52" s="20">
        <v>12531</v>
      </c>
      <c r="BO52" s="20">
        <f t="shared" ref="BO52:BO55" si="95">SUM(BK52:BN52)</f>
        <v>17621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53466</v>
      </c>
      <c r="BZ52" s="20">
        <f t="shared" si="97"/>
        <v>102605</v>
      </c>
      <c r="CA52" s="20">
        <f t="shared" ref="CA52:CA55" si="98">SUM(BW52:BZ52)</f>
        <v>156071</v>
      </c>
    </row>
    <row r="53" spans="1:79" ht="21.75" customHeight="1" x14ac:dyDescent="0.25">
      <c r="A53" s="32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>
        <v>5.0000000000000001E-3</v>
      </c>
      <c r="AQ53" s="23">
        <f t="shared" si="91"/>
        <v>5.0000000000000001E-3</v>
      </c>
      <c r="AS53" s="23"/>
      <c r="AT53" s="23"/>
      <c r="AU53" s="23"/>
      <c r="AV53" s="23">
        <v>2E-3</v>
      </c>
      <c r="AW53" s="23">
        <f t="shared" si="92"/>
        <v>2E-3</v>
      </c>
      <c r="AY53" s="23"/>
      <c r="AZ53" s="23"/>
      <c r="BA53" s="23"/>
      <c r="BB53" s="23">
        <v>2E-3</v>
      </c>
      <c r="BC53" s="23">
        <f t="shared" si="93"/>
        <v>2E-3</v>
      </c>
      <c r="BE53" s="23"/>
      <c r="BF53" s="23"/>
      <c r="BG53" s="23"/>
      <c r="BH53" s="23">
        <v>2E-3</v>
      </c>
      <c r="BI53" s="23">
        <f t="shared" si="94"/>
        <v>2E-3</v>
      </c>
      <c r="BK53" s="23"/>
      <c r="BL53" s="23"/>
      <c r="BM53" s="23"/>
      <c r="BN53" s="23">
        <v>2E-3</v>
      </c>
      <c r="BO53" s="23">
        <f t="shared" si="95"/>
        <v>2E-3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1.3000000000000001E-2</v>
      </c>
      <c r="CA53" s="23">
        <f t="shared" si="98"/>
        <v>1.3000000000000001E-2</v>
      </c>
    </row>
    <row r="54" spans="1:79" ht="20.25" customHeight="1" x14ac:dyDescent="0.25">
      <c r="A54" s="31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>
        <v>23337401</v>
      </c>
      <c r="AB54" s="20"/>
      <c r="AC54" s="20"/>
      <c r="AD54" s="20"/>
      <c r="AE54" s="20">
        <f t="shared" si="89"/>
        <v>23337401</v>
      </c>
      <c r="AG54" s="20">
        <v>23638658</v>
      </c>
      <c r="AH54" s="20"/>
      <c r="AI54" s="20"/>
      <c r="AJ54" s="20"/>
      <c r="AK54" s="20">
        <f t="shared" si="90"/>
        <v>23638658</v>
      </c>
      <c r="AM54" s="20">
        <v>23720202</v>
      </c>
      <c r="AN54" s="20"/>
      <c r="AO54" s="20"/>
      <c r="AP54" s="20"/>
      <c r="AQ54" s="20">
        <f t="shared" si="91"/>
        <v>23720202</v>
      </c>
      <c r="AS54" s="20">
        <v>21336905</v>
      </c>
      <c r="AT54" s="20"/>
      <c r="AU54" s="20"/>
      <c r="AV54" s="20"/>
      <c r="AW54" s="20">
        <f t="shared" si="92"/>
        <v>21336905</v>
      </c>
      <c r="AY54" s="20">
        <v>18394508</v>
      </c>
      <c r="AZ54" s="20"/>
      <c r="BA54" s="20"/>
      <c r="BB54" s="20"/>
      <c r="BC54" s="20">
        <f t="shared" si="93"/>
        <v>18394508</v>
      </c>
      <c r="BE54" s="20">
        <v>20074112</v>
      </c>
      <c r="BF54" s="20"/>
      <c r="BG54" s="20"/>
      <c r="BH54" s="20"/>
      <c r="BI54" s="20">
        <f t="shared" si="94"/>
        <v>20074112</v>
      </c>
      <c r="BK54" s="20">
        <v>16824043</v>
      </c>
      <c r="BL54" s="20"/>
      <c r="BM54" s="20"/>
      <c r="BN54" s="20"/>
      <c r="BO54" s="20">
        <f t="shared" si="95"/>
        <v>16824043</v>
      </c>
      <c r="BQ54" s="20"/>
      <c r="BR54" s="20"/>
      <c r="BS54" s="20"/>
      <c r="BT54" s="20"/>
      <c r="BU54" s="20">
        <f t="shared" si="96"/>
        <v>0</v>
      </c>
      <c r="BW54" s="20">
        <f t="shared" si="97"/>
        <v>222088815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222088815</v>
      </c>
    </row>
    <row r="55" spans="1:79" ht="20.25" customHeight="1" x14ac:dyDescent="0.25">
      <c r="A55" s="32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20.25" customHeight="1" x14ac:dyDescent="0.25">
      <c r="A56" s="31" t="s">
        <v>71</v>
      </c>
      <c r="B56" s="19" t="s">
        <v>21</v>
      </c>
      <c r="C56" s="20"/>
      <c r="D56" s="20"/>
      <c r="E56" s="20"/>
      <c r="F56" s="20"/>
      <c r="G56" s="20">
        <f t="shared" ref="G56:G57" si="99">SUM(C56:F56)</f>
        <v>0</v>
      </c>
      <c r="I56" s="20"/>
      <c r="J56" s="20"/>
      <c r="K56" s="20"/>
      <c r="L56" s="20"/>
      <c r="M56" s="20">
        <f t="shared" ref="M56:M57" si="100">SUM(I56:L56)</f>
        <v>0</v>
      </c>
      <c r="O56" s="20"/>
      <c r="P56" s="20"/>
      <c r="Q56" s="20"/>
      <c r="R56" s="20"/>
      <c r="S56" s="20">
        <f t="shared" ref="S56:S57" si="101">SUM(O56:R56)</f>
        <v>0</v>
      </c>
      <c r="U56" s="20"/>
      <c r="V56" s="20"/>
      <c r="W56" s="20"/>
      <c r="X56" s="20"/>
      <c r="Y56" s="20">
        <f t="shared" ref="Y56:Y57" si="102">SUM(U56:X56)</f>
        <v>0</v>
      </c>
      <c r="AA56" s="20"/>
      <c r="AB56" s="20"/>
      <c r="AC56" s="20"/>
      <c r="AD56" s="20"/>
      <c r="AE56" s="20">
        <f t="shared" ref="AE56:AE57" si="103">SUM(AA56:AD56)</f>
        <v>0</v>
      </c>
      <c r="AG56" s="20"/>
      <c r="AH56" s="20"/>
      <c r="AI56" s="20"/>
      <c r="AJ56" s="20"/>
      <c r="AK56" s="20">
        <f t="shared" ref="AK56:AK57" si="104">SUM(AG56:AJ56)</f>
        <v>0</v>
      </c>
      <c r="AM56" s="20"/>
      <c r="AN56" s="20"/>
      <c r="AO56" s="20"/>
      <c r="AP56" s="20">
        <v>2776</v>
      </c>
      <c r="AQ56" s="20">
        <f t="shared" ref="AQ56:AQ57" si="105">SUM(AM56:AP56)</f>
        <v>2776</v>
      </c>
      <c r="AS56" s="20"/>
      <c r="AT56" s="20"/>
      <c r="AU56" s="20"/>
      <c r="AV56" s="20">
        <v>1251</v>
      </c>
      <c r="AW56" s="20">
        <f t="shared" ref="AW56:AW57" si="106">SUM(AS56:AV56)</f>
        <v>1251</v>
      </c>
      <c r="AY56" s="20"/>
      <c r="AZ56" s="20"/>
      <c r="BA56" s="20"/>
      <c r="BB56" s="20">
        <v>1219</v>
      </c>
      <c r="BC56" s="20">
        <f t="shared" ref="BC56:BC57" si="107">SUM(AY56:BB56)</f>
        <v>1219</v>
      </c>
      <c r="BE56" s="20"/>
      <c r="BF56" s="20"/>
      <c r="BG56" s="20"/>
      <c r="BH56" s="20">
        <v>1291</v>
      </c>
      <c r="BI56" s="20">
        <f t="shared" ref="BI56:BI57" si="108">SUM(BE56:BH56)</f>
        <v>1291</v>
      </c>
      <c r="BK56" s="20"/>
      <c r="BL56" s="20"/>
      <c r="BM56" s="20"/>
      <c r="BN56" s="20">
        <v>1276</v>
      </c>
      <c r="BO56" s="20">
        <f t="shared" ref="BO56:BO57" si="109">SUM(BK56:BN56)</f>
        <v>1276</v>
      </c>
      <c r="BQ56" s="20"/>
      <c r="BR56" s="20"/>
      <c r="BS56" s="20"/>
      <c r="BT56" s="20"/>
      <c r="BU56" s="20">
        <f t="shared" ref="BU56:BU57" si="110">SUM(BQ56:BT56)</f>
        <v>0</v>
      </c>
      <c r="BW56" s="20">
        <f t="shared" ref="BW56:BW57" si="111">C56+I56+O56+U56+AA56+AG56+AM56+AS56+AY56+BE56+BK56+BQ56</f>
        <v>0</v>
      </c>
      <c r="BX56" s="20">
        <f t="shared" ref="BX56:BX57" si="112">D56+J56+P56+V56+AB56+AH56+AN56+AT56+AZ56+BF56+BL56+BR56</f>
        <v>0</v>
      </c>
      <c r="BY56" s="20">
        <f t="shared" ref="BY56:BY57" si="113">E56+K56+Q56+W56+AC56+AI56+AO56+AU56+BA56+BG56+BM56+BS56</f>
        <v>0</v>
      </c>
      <c r="BZ56" s="20">
        <f t="shared" ref="BZ56:BZ57" si="114">F56+L56+R56+X56+AD56+AJ56+AP56+AV56+BB56+BH56+BN56+BT56</f>
        <v>7813</v>
      </c>
      <c r="CA56" s="20">
        <f t="shared" ref="CA56:CA57" si="115">SUM(BW56:BZ56)</f>
        <v>7813</v>
      </c>
    </row>
    <row r="57" spans="1:79" ht="20.25" customHeight="1" x14ac:dyDescent="0.25">
      <c r="A57" s="32"/>
      <c r="B57" s="19" t="s">
        <v>22</v>
      </c>
      <c r="C57" s="23"/>
      <c r="D57" s="23"/>
      <c r="E57" s="23"/>
      <c r="F57" s="23"/>
      <c r="G57" s="23">
        <f t="shared" si="99"/>
        <v>0</v>
      </c>
      <c r="I57" s="23"/>
      <c r="J57" s="23"/>
      <c r="K57" s="23"/>
      <c r="L57" s="23"/>
      <c r="M57" s="23">
        <f t="shared" si="100"/>
        <v>0</v>
      </c>
      <c r="O57" s="23"/>
      <c r="P57" s="23"/>
      <c r="Q57" s="23"/>
      <c r="R57" s="23"/>
      <c r="S57" s="23">
        <f t="shared" si="101"/>
        <v>0</v>
      </c>
      <c r="U57" s="23"/>
      <c r="V57" s="23"/>
      <c r="W57" s="23"/>
      <c r="X57" s="23"/>
      <c r="Y57" s="23">
        <f t="shared" si="102"/>
        <v>0</v>
      </c>
      <c r="AA57" s="23"/>
      <c r="AB57" s="23"/>
      <c r="AC57" s="23"/>
      <c r="AD57" s="23"/>
      <c r="AE57" s="23">
        <f t="shared" si="103"/>
        <v>0</v>
      </c>
      <c r="AG57" s="23"/>
      <c r="AH57" s="23"/>
      <c r="AI57" s="23"/>
      <c r="AJ57" s="23"/>
      <c r="AK57" s="23">
        <f t="shared" si="104"/>
        <v>0</v>
      </c>
      <c r="AM57" s="23"/>
      <c r="AN57" s="23"/>
      <c r="AO57" s="23"/>
      <c r="AP57" s="23">
        <v>4.3709999999999999E-2</v>
      </c>
      <c r="AQ57" s="23">
        <f t="shared" si="105"/>
        <v>4.3709999999999999E-2</v>
      </c>
      <c r="AS57" s="23"/>
      <c r="AT57" s="23"/>
      <c r="AU57" s="23"/>
      <c r="AV57" s="23">
        <v>2E-3</v>
      </c>
      <c r="AW57" s="23">
        <f t="shared" si="106"/>
        <v>2E-3</v>
      </c>
      <c r="AY57" s="23"/>
      <c r="AZ57" s="23"/>
      <c r="BA57" s="23"/>
      <c r="BB57" s="23">
        <v>2.0899999999999998E-3</v>
      </c>
      <c r="BC57" s="23">
        <f t="shared" si="107"/>
        <v>2.0899999999999998E-3</v>
      </c>
      <c r="BE57" s="23"/>
      <c r="BF57" s="23"/>
      <c r="BG57" s="23"/>
      <c r="BH57" s="23">
        <v>2.1099999999999999E-3</v>
      </c>
      <c r="BI57" s="23">
        <f t="shared" si="108"/>
        <v>2.1099999999999999E-3</v>
      </c>
      <c r="BK57" s="23"/>
      <c r="BL57" s="23"/>
      <c r="BM57" s="23"/>
      <c r="BN57" s="23">
        <v>2.1380000000000001E-3</v>
      </c>
      <c r="BO57" s="23">
        <f t="shared" si="109"/>
        <v>2.1380000000000001E-3</v>
      </c>
      <c r="BQ57" s="23"/>
      <c r="BR57" s="23"/>
      <c r="BS57" s="23"/>
      <c r="BT57" s="23"/>
      <c r="BU57" s="23">
        <f t="shared" si="110"/>
        <v>0</v>
      </c>
      <c r="BW57" s="23">
        <f t="shared" si="111"/>
        <v>0</v>
      </c>
      <c r="BX57" s="23">
        <f t="shared" si="112"/>
        <v>0</v>
      </c>
      <c r="BY57" s="23">
        <f t="shared" si="113"/>
        <v>0</v>
      </c>
      <c r="BZ57" s="23">
        <f t="shared" si="114"/>
        <v>5.2048000000000004E-2</v>
      </c>
      <c r="CA57" s="23">
        <f t="shared" si="115"/>
        <v>5.2048000000000004E-2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45</v>
      </c>
      <c r="B59" s="24"/>
      <c r="C59" s="24"/>
      <c r="D59" s="24"/>
      <c r="E59" s="24"/>
      <c r="F59" s="24"/>
      <c r="G59" s="24"/>
    </row>
    <row r="60" spans="1:79" x14ac:dyDescent="0.25">
      <c r="A60" s="30" t="s">
        <v>46</v>
      </c>
      <c r="B60" s="15" t="s">
        <v>21</v>
      </c>
      <c r="C60" s="16">
        <v>679678</v>
      </c>
      <c r="D60" s="16"/>
      <c r="E60" s="16"/>
      <c r="F60" s="16"/>
      <c r="G60" s="17">
        <f>SUM(C60:F60)</f>
        <v>679678</v>
      </c>
      <c r="I60" s="16">
        <v>592805</v>
      </c>
      <c r="J60" s="16"/>
      <c r="K60" s="16"/>
      <c r="L60" s="16"/>
      <c r="M60" s="17">
        <f>SUM(I60:L60)</f>
        <v>592805</v>
      </c>
      <c r="O60" s="16">
        <v>669862</v>
      </c>
      <c r="P60" s="16"/>
      <c r="Q60" s="16"/>
      <c r="R60" s="16"/>
      <c r="S60" s="17">
        <f>SUM(O60:R60)</f>
        <v>669862</v>
      </c>
      <c r="T60" s="7"/>
      <c r="U60" s="16">
        <v>1003</v>
      </c>
      <c r="V60" s="16"/>
      <c r="W60" s="16"/>
      <c r="X60" s="16"/>
      <c r="Y60" s="17">
        <f>SUM(U60:X60)</f>
        <v>1003</v>
      </c>
      <c r="AA60" s="16"/>
      <c r="AB60" s="16"/>
      <c r="AC60" s="16"/>
      <c r="AD60" s="16"/>
      <c r="AE60" s="17">
        <f>SUM(AA60:AD60)</f>
        <v>0</v>
      </c>
      <c r="AG60" s="16"/>
      <c r="AH60" s="16"/>
      <c r="AI60" s="16"/>
      <c r="AJ60" s="16"/>
      <c r="AK60" s="17">
        <f>SUM(AG60:AJ60)</f>
        <v>0</v>
      </c>
      <c r="AL60" s="7"/>
      <c r="AM60" s="16"/>
      <c r="AN60" s="16"/>
      <c r="AO60" s="16"/>
      <c r="AP60" s="16"/>
      <c r="AQ60" s="17">
        <f>SUM(AM60:AP60)</f>
        <v>0</v>
      </c>
      <c r="AS60" s="16"/>
      <c r="AT60" s="16"/>
      <c r="AU60" s="16"/>
      <c r="AV60" s="16"/>
      <c r="AW60" s="17">
        <f>SUM(AS60:AV60)</f>
        <v>0</v>
      </c>
      <c r="AY60" s="16"/>
      <c r="AZ60" s="16"/>
      <c r="BA60" s="16"/>
      <c r="BB60" s="16"/>
      <c r="BC60" s="17">
        <f>SUM(AY60:BB60)</f>
        <v>0</v>
      </c>
      <c r="BD60" s="7"/>
      <c r="BE60" s="16"/>
      <c r="BF60" s="16"/>
      <c r="BG60" s="16"/>
      <c r="BH60" s="16"/>
      <c r="BI60" s="17">
        <f>SUM(BE60:BH60)</f>
        <v>0</v>
      </c>
      <c r="BK60" s="16"/>
      <c r="BL60" s="16"/>
      <c r="BM60" s="16"/>
      <c r="BN60" s="16"/>
      <c r="BO60" s="17">
        <f>SUM(BK60:BN60)</f>
        <v>0</v>
      </c>
      <c r="BQ60" s="16"/>
      <c r="BR60" s="16">
        <v>0</v>
      </c>
      <c r="BS60" s="16">
        <v>0</v>
      </c>
      <c r="BT60" s="16">
        <v>0</v>
      </c>
      <c r="BU60" s="17">
        <f>SUM(BQ60:BT60)</f>
        <v>0</v>
      </c>
      <c r="BW60" s="16">
        <f t="shared" ref="BW60:BZ61" si="116">C60+I60+O60+U60+AA60+AG60+AM60+AS60+AY60+BE60+BK60+BQ60</f>
        <v>1943348</v>
      </c>
      <c r="BX60" s="16">
        <f t="shared" si="116"/>
        <v>0</v>
      </c>
      <c r="BY60" s="16">
        <f t="shared" si="116"/>
        <v>0</v>
      </c>
      <c r="BZ60" s="16">
        <f t="shared" si="116"/>
        <v>0</v>
      </c>
      <c r="CA60" s="17">
        <f>SUM(BW60:BZ60)</f>
        <v>1943348</v>
      </c>
    </row>
    <row r="61" spans="1:79" x14ac:dyDescent="0.25">
      <c r="A61" s="30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f>SUM(BQ61:BT61)</f>
        <v>0</v>
      </c>
      <c r="BW61" s="18">
        <f t="shared" si="116"/>
        <v>0</v>
      </c>
      <c r="BX61" s="18">
        <f t="shared" si="116"/>
        <v>0</v>
      </c>
      <c r="BY61" s="18">
        <f t="shared" si="116"/>
        <v>0</v>
      </c>
      <c r="BZ61" s="18">
        <f t="shared" si="116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53</v>
      </c>
      <c r="B63" s="24"/>
      <c r="C63" s="24"/>
      <c r="D63" s="24"/>
      <c r="E63" s="24"/>
      <c r="F63" s="24"/>
      <c r="G63" s="24"/>
    </row>
    <row r="64" spans="1:79" x14ac:dyDescent="0.25">
      <c r="A64" s="30" t="s">
        <v>54</v>
      </c>
      <c r="B64" s="15" t="s">
        <v>21</v>
      </c>
      <c r="C64" s="16">
        <v>7817</v>
      </c>
      <c r="D64" s="16"/>
      <c r="E64" s="16">
        <v>521817</v>
      </c>
      <c r="F64" s="16">
        <v>276460</v>
      </c>
      <c r="G64" s="17">
        <f>SUM(C64:F64)</f>
        <v>806094</v>
      </c>
      <c r="I64" s="16">
        <v>6850</v>
      </c>
      <c r="J64" s="16"/>
      <c r="K64" s="16">
        <v>480020</v>
      </c>
      <c r="L64" s="16">
        <v>245962</v>
      </c>
      <c r="M64" s="17">
        <f>SUM(I64:L64)</f>
        <v>732832</v>
      </c>
      <c r="O64" s="16">
        <v>7738</v>
      </c>
      <c r="P64" s="16"/>
      <c r="Q64" s="16">
        <v>513863</v>
      </c>
      <c r="R64" s="16">
        <v>255922</v>
      </c>
      <c r="S64" s="17">
        <f>SUM(O64:R64)</f>
        <v>777523</v>
      </c>
      <c r="U64" s="16">
        <v>7840</v>
      </c>
      <c r="V64" s="16"/>
      <c r="W64" s="16">
        <v>452650</v>
      </c>
      <c r="X64" s="16">
        <v>248312</v>
      </c>
      <c r="Y64" s="17">
        <f>SUM(U64:X64)</f>
        <v>708802</v>
      </c>
      <c r="AA64" s="16">
        <v>8780</v>
      </c>
      <c r="AB64" s="16"/>
      <c r="AC64" s="16">
        <v>446221</v>
      </c>
      <c r="AD64" s="16">
        <v>248388</v>
      </c>
      <c r="AE64" s="17">
        <f>SUM(AA64:AD64)</f>
        <v>703389</v>
      </c>
      <c r="AG64" s="16">
        <v>10600</v>
      </c>
      <c r="AH64" s="16"/>
      <c r="AI64" s="16">
        <v>431784</v>
      </c>
      <c r="AJ64" s="16">
        <v>257614</v>
      </c>
      <c r="AK64" s="17">
        <f>SUM(AG64:AJ64)</f>
        <v>699998</v>
      </c>
      <c r="AM64" s="16">
        <v>10846</v>
      </c>
      <c r="AN64" s="16"/>
      <c r="AO64" s="16">
        <v>364041</v>
      </c>
      <c r="AP64" s="16">
        <v>275129</v>
      </c>
      <c r="AQ64" s="17">
        <f>SUM(AM64:AP64)</f>
        <v>650016</v>
      </c>
      <c r="AS64" s="16">
        <v>11025</v>
      </c>
      <c r="AT64" s="16"/>
      <c r="AU64" s="16">
        <v>338385</v>
      </c>
      <c r="AV64" s="16">
        <v>294170</v>
      </c>
      <c r="AW64" s="17">
        <f>SUM(AS64:AV64)</f>
        <v>643580</v>
      </c>
      <c r="AY64" s="16">
        <v>8764</v>
      </c>
      <c r="AZ64" s="16"/>
      <c r="BA64" s="16">
        <v>320786</v>
      </c>
      <c r="BB64" s="16">
        <v>260656</v>
      </c>
      <c r="BC64" s="17">
        <f>SUM(AY64:BB64)</f>
        <v>590206</v>
      </c>
      <c r="BE64" s="16">
        <v>11715</v>
      </c>
      <c r="BF64" s="16"/>
      <c r="BG64" s="16">
        <v>425804</v>
      </c>
      <c r="BH64" s="16">
        <v>286538</v>
      </c>
      <c r="BI64" s="17">
        <f>SUM(BE64:BH64)</f>
        <v>724057</v>
      </c>
      <c r="BK64" s="16">
        <v>11637</v>
      </c>
      <c r="BL64" s="16"/>
      <c r="BM64" s="16">
        <v>469048</v>
      </c>
      <c r="BN64" s="16">
        <v>288986</v>
      </c>
      <c r="BO64" s="17">
        <f>SUM(BK64:BN64)</f>
        <v>769671</v>
      </c>
      <c r="BQ64" s="16">
        <v>0</v>
      </c>
      <c r="BR64" s="16">
        <v>0</v>
      </c>
      <c r="BS64" s="16">
        <v>0</v>
      </c>
      <c r="BT64" s="16">
        <v>0</v>
      </c>
      <c r="BU64" s="17">
        <f>SUM(BQ64:BT64)</f>
        <v>0</v>
      </c>
      <c r="BW64" s="16">
        <f t="shared" ref="BW64:BZ65" si="117">C64+I64+O64+U64+AA64+AG64+AM64+AS64+AY64+BE64+BK64+BQ64</f>
        <v>103612</v>
      </c>
      <c r="BX64" s="16">
        <f t="shared" si="117"/>
        <v>0</v>
      </c>
      <c r="BY64" s="16">
        <f t="shared" si="117"/>
        <v>4764419</v>
      </c>
      <c r="BZ64" s="16">
        <f t="shared" si="117"/>
        <v>2938137</v>
      </c>
      <c r="CA64" s="17">
        <f>SUM(BW64:BZ64)</f>
        <v>7806168</v>
      </c>
    </row>
    <row r="65" spans="1:79" x14ac:dyDescent="0.25">
      <c r="A65" s="30"/>
      <c r="B65" s="15" t="s">
        <v>22</v>
      </c>
      <c r="C65" s="18"/>
      <c r="D65" s="18"/>
      <c r="E65" s="18">
        <v>0.104</v>
      </c>
      <c r="F65" s="18">
        <v>4.2999999999999997E-2</v>
      </c>
      <c r="G65" s="18">
        <f>SUM(C65:F65)</f>
        <v>0.14699999999999999</v>
      </c>
      <c r="I65" s="18"/>
      <c r="J65" s="18"/>
      <c r="K65" s="18">
        <v>0.106</v>
      </c>
      <c r="L65" s="18">
        <v>0.05</v>
      </c>
      <c r="M65" s="18">
        <f>SUM(I65:L65)</f>
        <v>0.156</v>
      </c>
      <c r="O65" s="18"/>
      <c r="P65" s="18"/>
      <c r="Q65" s="18">
        <v>0.108</v>
      </c>
      <c r="R65" s="18">
        <v>0.05</v>
      </c>
      <c r="S65" s="18">
        <f>SUM(O65:R65)</f>
        <v>0.158</v>
      </c>
      <c r="U65" s="18"/>
      <c r="V65" s="18"/>
      <c r="W65" s="18">
        <v>0.112</v>
      </c>
      <c r="X65" s="18">
        <v>4.9000000000000002E-2</v>
      </c>
      <c r="Y65" s="18">
        <f>SUM(U65:X65)</f>
        <v>0.161</v>
      </c>
      <c r="AA65" s="18"/>
      <c r="AB65" s="18"/>
      <c r="AC65" s="18">
        <v>0.11600000000000001</v>
      </c>
      <c r="AD65" s="18">
        <v>0.05</v>
      </c>
      <c r="AE65" s="18">
        <f>SUM(AA65:AD65)</f>
        <v>0.16600000000000001</v>
      </c>
      <c r="AG65" s="18"/>
      <c r="AH65" s="18"/>
      <c r="AI65" s="18">
        <v>0.121</v>
      </c>
      <c r="AJ65" s="18">
        <v>4.5999999999999999E-2</v>
      </c>
      <c r="AK65" s="18">
        <f>SUM(AG65:AJ65)</f>
        <v>0.16699999999999998</v>
      </c>
      <c r="AM65" s="18"/>
      <c r="AN65" s="18"/>
      <c r="AO65" s="18">
        <v>0.125</v>
      </c>
      <c r="AP65" s="18">
        <v>5.1999999999999998E-2</v>
      </c>
      <c r="AQ65" s="18">
        <f>SUM(AM65:AP65)</f>
        <v>0.17699999999999999</v>
      </c>
      <c r="AS65" s="18"/>
      <c r="AT65" s="18"/>
      <c r="AU65" s="18">
        <v>0.125</v>
      </c>
      <c r="AV65" s="18">
        <v>5.3999999999999999E-2</v>
      </c>
      <c r="AW65" s="18">
        <f>SUM(AS65:AV65)</f>
        <v>0.17899999999999999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f>SUM(BQ65:BT65)</f>
        <v>0</v>
      </c>
      <c r="BW65" s="18">
        <f t="shared" si="117"/>
        <v>0</v>
      </c>
      <c r="BX65" s="18">
        <f t="shared" si="117"/>
        <v>0</v>
      </c>
      <c r="BY65" s="18">
        <f t="shared" si="117"/>
        <v>0.91700000000000004</v>
      </c>
      <c r="BZ65" s="18">
        <f t="shared" si="117"/>
        <v>0.39399999999999996</v>
      </c>
      <c r="CA65" s="18">
        <f>SUM(BW65:BZ65)</f>
        <v>1.3109999999999999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47</v>
      </c>
      <c r="B67" s="24"/>
      <c r="C67" s="24"/>
      <c r="D67" s="24"/>
      <c r="E67" s="24"/>
      <c r="F67" s="24"/>
      <c r="G67" s="24"/>
    </row>
    <row r="68" spans="1:79" x14ac:dyDescent="0.25">
      <c r="A68" s="30" t="s">
        <v>48</v>
      </c>
      <c r="B68" s="15" t="s">
        <v>21</v>
      </c>
      <c r="C68" s="16"/>
      <c r="D68" s="16"/>
      <c r="E68" s="16">
        <v>1468674</v>
      </c>
      <c r="F68" s="16"/>
      <c r="G68" s="17">
        <f>SUM(C68:F68)</f>
        <v>1468674</v>
      </c>
      <c r="I68" s="16"/>
      <c r="J68" s="16"/>
      <c r="K68" s="16">
        <v>1598899</v>
      </c>
      <c r="L68" s="16"/>
      <c r="M68" s="17">
        <f>SUM(I68:L68)</f>
        <v>1598899</v>
      </c>
      <c r="O68" s="16"/>
      <c r="P68" s="16"/>
      <c r="Q68" s="16">
        <v>1667074</v>
      </c>
      <c r="R68" s="16"/>
      <c r="S68" s="17">
        <f>SUM(O68:R68)</f>
        <v>1667074</v>
      </c>
      <c r="U68" s="16"/>
      <c r="V68" s="16"/>
      <c r="W68" s="16">
        <v>1398227</v>
      </c>
      <c r="X68" s="16"/>
      <c r="Y68" s="17">
        <f>SUM(U68:X68)</f>
        <v>1398227</v>
      </c>
      <c r="AA68" s="16"/>
      <c r="AB68" s="16"/>
      <c r="AC68" s="16">
        <v>1528737</v>
      </c>
      <c r="AD68" s="16"/>
      <c r="AE68" s="17">
        <f>SUM(AA68:AD68)</f>
        <v>1528737</v>
      </c>
      <c r="AG68" s="16"/>
      <c r="AH68" s="16"/>
      <c r="AI68" s="16">
        <v>1158939</v>
      </c>
      <c r="AJ68" s="16"/>
      <c r="AK68" s="17">
        <f>SUM(AG68:AJ68)</f>
        <v>1158939</v>
      </c>
      <c r="AM68" s="16"/>
      <c r="AN68" s="16"/>
      <c r="AO68" s="16">
        <v>1293845</v>
      </c>
      <c r="AP68" s="16"/>
      <c r="AQ68" s="17">
        <f>SUM(AM68:AP68)</f>
        <v>1293845</v>
      </c>
      <c r="AS68" s="16"/>
      <c r="AT68" s="16"/>
      <c r="AU68" s="16">
        <v>1182267</v>
      </c>
      <c r="AV68" s="16"/>
      <c r="AW68" s="17">
        <f>SUM(AS68:AV68)</f>
        <v>1182267</v>
      </c>
      <c r="AY68" s="16"/>
      <c r="AZ68" s="16"/>
      <c r="BA68" s="16">
        <v>774393</v>
      </c>
      <c r="BB68" s="16"/>
      <c r="BC68" s="17">
        <f>SUM(AY68:BB68)</f>
        <v>774393</v>
      </c>
      <c r="BE68" s="16"/>
      <c r="BF68" s="16"/>
      <c r="BG68" s="16">
        <v>996121</v>
      </c>
      <c r="BH68" s="16">
        <v>2</v>
      </c>
      <c r="BI68" s="17">
        <f>SUM(BE68:BH68)</f>
        <v>996123</v>
      </c>
      <c r="BK68" s="16"/>
      <c r="BL68" s="16"/>
      <c r="BM68" s="16">
        <v>1634697</v>
      </c>
      <c r="BN68" s="16">
        <v>4</v>
      </c>
      <c r="BO68" s="17">
        <f>SUM(BK68:BN68)</f>
        <v>1634701</v>
      </c>
      <c r="BQ68" s="16">
        <v>0</v>
      </c>
      <c r="BR68" s="16">
        <v>0</v>
      </c>
      <c r="BS68" s="16"/>
      <c r="BT68" s="16">
        <v>0</v>
      </c>
      <c r="BU68" s="17">
        <f>SUM(BQ68:BT68)</f>
        <v>0</v>
      </c>
      <c r="BW68" s="16">
        <f t="shared" ref="BW68:BZ69" si="118">C68+I68+O68+U68+AA68+AG68+AM68+AS68+AY68+BE68+BK68+BQ68</f>
        <v>0</v>
      </c>
      <c r="BX68" s="16">
        <f t="shared" si="118"/>
        <v>0</v>
      </c>
      <c r="BY68" s="16">
        <f t="shared" si="118"/>
        <v>14701873</v>
      </c>
      <c r="BZ68" s="16">
        <f t="shared" si="118"/>
        <v>6</v>
      </c>
      <c r="CA68" s="17">
        <f>SUM(BW68:BZ68)</f>
        <v>14701879</v>
      </c>
    </row>
    <row r="69" spans="1:79" x14ac:dyDescent="0.25">
      <c r="A69" s="30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f>SUM(BQ69:BT69)</f>
        <v>0</v>
      </c>
      <c r="BW69" s="18">
        <f t="shared" si="118"/>
        <v>0</v>
      </c>
      <c r="BX69" s="18">
        <f t="shared" si="118"/>
        <v>0</v>
      </c>
      <c r="BY69" s="18">
        <f t="shared" si="118"/>
        <v>0</v>
      </c>
      <c r="BZ69" s="18">
        <f t="shared" si="118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49</v>
      </c>
      <c r="B71" s="24"/>
      <c r="C71" s="24"/>
      <c r="D71" s="24"/>
      <c r="E71" s="24"/>
      <c r="F71" s="24"/>
      <c r="G71" s="24"/>
    </row>
    <row r="72" spans="1:79" x14ac:dyDescent="0.25">
      <c r="A72" s="30" t="s">
        <v>50</v>
      </c>
      <c r="B72" s="15" t="s">
        <v>21</v>
      </c>
      <c r="C72" s="16">
        <v>1829012</v>
      </c>
      <c r="D72" s="16">
        <v>1662426</v>
      </c>
      <c r="E72" s="16">
        <v>3533514</v>
      </c>
      <c r="F72" s="16"/>
      <c r="G72" s="17">
        <f>SUM(C72:F72)</f>
        <v>7024952</v>
      </c>
      <c r="I72" s="16">
        <v>1664193</v>
      </c>
      <c r="J72" s="16">
        <v>1598981</v>
      </c>
      <c r="K72" s="16">
        <v>3092125</v>
      </c>
      <c r="L72" s="16"/>
      <c r="M72" s="17">
        <f>SUM(I72:L72)</f>
        <v>6355299</v>
      </c>
      <c r="O72" s="16">
        <v>1950280</v>
      </c>
      <c r="P72" s="16">
        <v>1829739</v>
      </c>
      <c r="Q72" s="16">
        <v>3291319</v>
      </c>
      <c r="R72" s="16"/>
      <c r="S72" s="17">
        <f>SUM(O72:R72)</f>
        <v>7071338</v>
      </c>
      <c r="U72" s="16">
        <v>1810416</v>
      </c>
      <c r="V72" s="16">
        <v>1770694</v>
      </c>
      <c r="W72" s="16">
        <v>3135954</v>
      </c>
      <c r="X72" s="16"/>
      <c r="Y72" s="17">
        <f>SUM(U72:X72)</f>
        <v>6717064</v>
      </c>
      <c r="AA72" s="16">
        <v>1860409</v>
      </c>
      <c r="AB72" s="16">
        <v>1877063</v>
      </c>
      <c r="AC72" s="16">
        <v>3199289</v>
      </c>
      <c r="AD72" s="16"/>
      <c r="AE72" s="17">
        <f>SUM(AA72:AD72)</f>
        <v>6936761</v>
      </c>
      <c r="AG72" s="16">
        <v>1786257</v>
      </c>
      <c r="AH72" s="16">
        <v>1752251</v>
      </c>
      <c r="AI72" s="16">
        <v>3089852</v>
      </c>
      <c r="AJ72" s="16"/>
      <c r="AK72" s="17">
        <f>SUM(AG72:AJ72)</f>
        <v>6628360</v>
      </c>
      <c r="AM72" s="16">
        <v>1901409</v>
      </c>
      <c r="AN72" s="16">
        <v>1920180</v>
      </c>
      <c r="AO72" s="16">
        <v>3324551</v>
      </c>
      <c r="AP72" s="16"/>
      <c r="AQ72" s="17">
        <f>SUM(AM72:AP72)</f>
        <v>7146140</v>
      </c>
      <c r="AS72" s="16">
        <v>1910043</v>
      </c>
      <c r="AT72" s="16">
        <v>2227632</v>
      </c>
      <c r="AU72" s="16">
        <v>3101752</v>
      </c>
      <c r="AV72" s="16"/>
      <c r="AW72" s="17">
        <f>SUM(AS72:AV72)</f>
        <v>7239427</v>
      </c>
      <c r="AY72" s="16">
        <v>1815044</v>
      </c>
      <c r="AZ72" s="16">
        <v>1908262</v>
      </c>
      <c r="BA72" s="16">
        <v>2975734</v>
      </c>
      <c r="BB72" s="16"/>
      <c r="BC72" s="17">
        <f>SUM(AY72:BB72)</f>
        <v>6699040</v>
      </c>
      <c r="BE72" s="16">
        <v>1886887</v>
      </c>
      <c r="BF72" s="16">
        <v>2027880</v>
      </c>
      <c r="BG72" s="16">
        <v>3061010</v>
      </c>
      <c r="BH72" s="16"/>
      <c r="BI72" s="17">
        <f>SUM(BE72:BH72)</f>
        <v>6975777</v>
      </c>
      <c r="BK72" s="16">
        <v>1805945</v>
      </c>
      <c r="BL72" s="16">
        <v>1968535</v>
      </c>
      <c r="BM72" s="16">
        <v>3247252</v>
      </c>
      <c r="BN72" s="16"/>
      <c r="BO72" s="17">
        <f>SUM(BK72:BN72)</f>
        <v>7021732</v>
      </c>
      <c r="BQ72" s="16"/>
      <c r="BR72" s="16"/>
      <c r="BS72" s="16"/>
      <c r="BT72" s="16">
        <v>0</v>
      </c>
      <c r="BU72" s="17">
        <f>SUM(BQ72:BT72)</f>
        <v>0</v>
      </c>
      <c r="BW72" s="16">
        <f t="shared" ref="BW72:BZ73" si="119">C72+I72+O72+U72+AA72+AG72+AM72+AS72+AY72+BE72+BK72+BQ72</f>
        <v>20219895</v>
      </c>
      <c r="BX72" s="16">
        <f t="shared" si="119"/>
        <v>20543643</v>
      </c>
      <c r="BY72" s="16">
        <f t="shared" si="119"/>
        <v>35052352</v>
      </c>
      <c r="BZ72" s="16">
        <f t="shared" si="119"/>
        <v>0</v>
      </c>
      <c r="CA72" s="17">
        <f>SUM(BW72:BZ72)</f>
        <v>75815890</v>
      </c>
    </row>
    <row r="73" spans="1:79" x14ac:dyDescent="0.25">
      <c r="A73" s="30"/>
      <c r="B73" s="15" t="s">
        <v>22</v>
      </c>
      <c r="C73" s="18"/>
      <c r="D73" s="18"/>
      <c r="E73" s="18"/>
      <c r="F73" s="18"/>
      <c r="G73" s="18">
        <f>SUM(C73:F73)</f>
        <v>0</v>
      </c>
      <c r="I73" s="18"/>
      <c r="J73" s="18"/>
      <c r="K73" s="18"/>
      <c r="L73" s="18"/>
      <c r="M73" s="18">
        <f>SUM(I73:L73)</f>
        <v>0</v>
      </c>
      <c r="O73" s="18"/>
      <c r="P73" s="18"/>
      <c r="Q73" s="18"/>
      <c r="R73" s="18"/>
      <c r="S73" s="18">
        <f>SUM(O73:R73)</f>
        <v>0</v>
      </c>
      <c r="U73" s="18"/>
      <c r="V73" s="18"/>
      <c r="W73" s="18"/>
      <c r="X73" s="18"/>
      <c r="Y73" s="18">
        <f>SUM(U73:X73)</f>
        <v>0</v>
      </c>
      <c r="AA73" s="18"/>
      <c r="AB73" s="18"/>
      <c r="AC73" s="18"/>
      <c r="AD73" s="18"/>
      <c r="AE73" s="18">
        <f>SUM(AA73:AD73)</f>
        <v>0</v>
      </c>
      <c r="AG73" s="18"/>
      <c r="AH73" s="18"/>
      <c r="AI73" s="18"/>
      <c r="AJ73" s="18"/>
      <c r="AK73" s="18">
        <f>SUM(AG73:AJ73)</f>
        <v>0</v>
      </c>
      <c r="AM73" s="18"/>
      <c r="AN73" s="18"/>
      <c r="AO73" s="18"/>
      <c r="AP73" s="18"/>
      <c r="AQ73" s="18">
        <f>SUM(AM73:AP73)</f>
        <v>0</v>
      </c>
      <c r="AS73" s="18"/>
      <c r="AT73" s="18"/>
      <c r="AU73" s="18"/>
      <c r="AV73" s="18"/>
      <c r="AW73" s="18">
        <f>SUM(AS73:AV73)</f>
        <v>0</v>
      </c>
      <c r="AY73" s="18"/>
      <c r="AZ73" s="18"/>
      <c r="BA73" s="18"/>
      <c r="BB73" s="18"/>
      <c r="BC73" s="18">
        <f>SUM(AY73:BB73)</f>
        <v>0</v>
      </c>
      <c r="BE73" s="18"/>
      <c r="BF73" s="18"/>
      <c r="BG73" s="18"/>
      <c r="BH73" s="18"/>
      <c r="BI73" s="18">
        <f>SUM(BE73:BH73)</f>
        <v>0</v>
      </c>
      <c r="BK73" s="18"/>
      <c r="BL73" s="18"/>
      <c r="BM73" s="18"/>
      <c r="BN73" s="18"/>
      <c r="BO73" s="18">
        <f>SUM(BK73:BN73)</f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f>SUM(BQ73:BT73)</f>
        <v>0</v>
      </c>
      <c r="BW73" s="18">
        <f t="shared" si="119"/>
        <v>0</v>
      </c>
      <c r="BX73" s="18">
        <f t="shared" si="119"/>
        <v>0</v>
      </c>
      <c r="BY73" s="18">
        <f t="shared" si="119"/>
        <v>0</v>
      </c>
      <c r="BZ73" s="18">
        <f t="shared" si="119"/>
        <v>0</v>
      </c>
      <c r="CA73" s="18">
        <f>SUM(BW73:BZ73)</f>
        <v>0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51</v>
      </c>
      <c r="B75" s="24"/>
      <c r="C75" s="24"/>
      <c r="D75" s="24"/>
      <c r="E75" s="24"/>
      <c r="F75" s="24"/>
      <c r="G75" s="24"/>
    </row>
    <row r="76" spans="1:79" ht="15" customHeight="1" x14ac:dyDescent="0.25">
      <c r="A76" s="30" t="s">
        <v>52</v>
      </c>
      <c r="B76" s="15" t="s">
        <v>21</v>
      </c>
      <c r="C76" s="16">
        <v>11067</v>
      </c>
      <c r="D76" s="16">
        <v>2041</v>
      </c>
      <c r="E76" s="16">
        <v>210076</v>
      </c>
      <c r="F76" s="16">
        <v>172556</v>
      </c>
      <c r="G76" s="17">
        <f>SUM(C76:F76)</f>
        <v>395740</v>
      </c>
      <c r="I76" s="16">
        <v>9978</v>
      </c>
      <c r="J76" s="16">
        <v>1835</v>
      </c>
      <c r="K76" s="16">
        <v>199092</v>
      </c>
      <c r="L76" s="16">
        <v>155360</v>
      </c>
      <c r="M76" s="17">
        <f>SUM(I76:L76)</f>
        <v>366265</v>
      </c>
      <c r="O76" s="16">
        <v>10786</v>
      </c>
      <c r="P76" s="16">
        <v>2087</v>
      </c>
      <c r="Q76" s="16">
        <v>201776</v>
      </c>
      <c r="R76" s="16">
        <v>171531</v>
      </c>
      <c r="S76" s="17">
        <f>SUM(O76:R76)</f>
        <v>386180</v>
      </c>
      <c r="U76" s="16">
        <v>9836</v>
      </c>
      <c r="V76" s="16">
        <v>2020</v>
      </c>
      <c r="W76" s="16">
        <v>198790</v>
      </c>
      <c r="X76" s="16">
        <v>176703</v>
      </c>
      <c r="Y76" s="17">
        <f>SUM(U76:X76)</f>
        <v>387349</v>
      </c>
      <c r="AA76" s="16">
        <v>10976</v>
      </c>
      <c r="AB76" s="16">
        <v>2188</v>
      </c>
      <c r="AC76" s="16">
        <v>193444</v>
      </c>
      <c r="AD76" s="16">
        <v>177811</v>
      </c>
      <c r="AE76" s="17">
        <f>SUM(AA76:AD76)</f>
        <v>384419</v>
      </c>
      <c r="AG76" s="16">
        <v>10247</v>
      </c>
      <c r="AH76" s="16">
        <v>2237</v>
      </c>
      <c r="AI76" s="16">
        <v>187597</v>
      </c>
      <c r="AJ76" s="16">
        <v>160223</v>
      </c>
      <c r="AK76" s="17">
        <f>SUM(AG76:AJ76)</f>
        <v>360304</v>
      </c>
      <c r="AM76" s="16">
        <v>10773</v>
      </c>
      <c r="AN76" s="16">
        <v>2354</v>
      </c>
      <c r="AO76" s="16">
        <v>201609</v>
      </c>
      <c r="AP76" s="16">
        <v>164768</v>
      </c>
      <c r="AQ76" s="17">
        <f>SUM(AM76:AP76)</f>
        <v>379504</v>
      </c>
      <c r="AS76" s="16">
        <v>13657</v>
      </c>
      <c r="AT76" s="16">
        <v>2325</v>
      </c>
      <c r="AU76" s="16">
        <v>206618</v>
      </c>
      <c r="AV76" s="16">
        <v>182061</v>
      </c>
      <c r="AW76" s="17">
        <f>SUM(AS76:AV76)</f>
        <v>404661</v>
      </c>
      <c r="AY76" s="16">
        <v>10953</v>
      </c>
      <c r="AZ76" s="16">
        <v>2136</v>
      </c>
      <c r="BA76" s="16">
        <v>209091</v>
      </c>
      <c r="BB76" s="16">
        <v>168286</v>
      </c>
      <c r="BC76" s="17">
        <f>SUM(AY76:BB76)</f>
        <v>390466</v>
      </c>
      <c r="BE76" s="16">
        <v>11422</v>
      </c>
      <c r="BF76" s="16">
        <v>2127</v>
      </c>
      <c r="BG76" s="16">
        <v>259994</v>
      </c>
      <c r="BH76" s="16">
        <v>215919</v>
      </c>
      <c r="BI76" s="17">
        <f>SUM(BE76:BH76)</f>
        <v>489462</v>
      </c>
      <c r="BK76" s="16">
        <v>10726</v>
      </c>
      <c r="BL76" s="16">
        <v>2007</v>
      </c>
      <c r="BM76" s="16">
        <v>292076</v>
      </c>
      <c r="BN76" s="16">
        <v>227827</v>
      </c>
      <c r="BO76" s="17">
        <f>SUM(BK76:BN76)</f>
        <v>532636</v>
      </c>
      <c r="BQ76" s="16"/>
      <c r="BR76" s="16"/>
      <c r="BS76" s="16"/>
      <c r="BT76" s="16"/>
      <c r="BU76" s="17">
        <f>SUM(BQ76:BT76)</f>
        <v>0</v>
      </c>
      <c r="BW76" s="16">
        <f t="shared" ref="BW76:BZ77" si="120">C76+I76+O76+U76+AA76+AG76+AM76+AS76+AY76+BE76+BK76+BQ76</f>
        <v>120421</v>
      </c>
      <c r="BX76" s="16">
        <f t="shared" si="120"/>
        <v>23357</v>
      </c>
      <c r="BY76" s="16">
        <f t="shared" si="120"/>
        <v>2360163</v>
      </c>
      <c r="BZ76" s="16">
        <f t="shared" si="120"/>
        <v>1973045</v>
      </c>
      <c r="CA76" s="17">
        <f>SUM(BW76:BZ76)</f>
        <v>4476986</v>
      </c>
    </row>
    <row r="77" spans="1:79" x14ac:dyDescent="0.25">
      <c r="A77" s="30"/>
      <c r="B77" s="15" t="s">
        <v>22</v>
      </c>
      <c r="C77" s="18"/>
      <c r="D77" s="18"/>
      <c r="E77" s="18">
        <v>6.6000000000000003E-2</v>
      </c>
      <c r="F77" s="18">
        <v>0.14000000000000001</v>
      </c>
      <c r="G77" s="18">
        <f>SUM(C77:F77)</f>
        <v>0.20600000000000002</v>
      </c>
      <c r="I77" s="18"/>
      <c r="J77" s="18"/>
      <c r="K77" s="18">
        <v>7.0000000000000007E-2</v>
      </c>
      <c r="L77" s="18">
        <v>0.13200000000000001</v>
      </c>
      <c r="M77" s="18">
        <f>SUM(I77:L77)</f>
        <v>0.20200000000000001</v>
      </c>
      <c r="O77" s="18"/>
      <c r="P77" s="18"/>
      <c r="Q77" s="18">
        <v>6.0999999999999999E-2</v>
      </c>
      <c r="R77" s="18">
        <v>0.13100000000000001</v>
      </c>
      <c r="S77" s="18">
        <f>SUM(O77:R77)</f>
        <v>0.192</v>
      </c>
      <c r="U77" s="18"/>
      <c r="V77" s="18"/>
      <c r="W77" s="18">
        <v>5.6000000000000001E-2</v>
      </c>
      <c r="X77" s="18">
        <v>0.123</v>
      </c>
      <c r="Y77" s="18">
        <f>SUM(U77:X77)</f>
        <v>0.17899999999999999</v>
      </c>
      <c r="AA77" s="18"/>
      <c r="AB77" s="18"/>
      <c r="AC77" s="18">
        <v>6.5000000000000002E-2</v>
      </c>
      <c r="AD77" s="18">
        <v>0.13600000000000001</v>
      </c>
      <c r="AE77" s="18">
        <f>SUM(AA77:AD77)</f>
        <v>0.20100000000000001</v>
      </c>
      <c r="AG77" s="18"/>
      <c r="AH77" s="18"/>
      <c r="AI77" s="18">
        <v>6.8000000000000005E-2</v>
      </c>
      <c r="AJ77" s="18">
        <v>0.13600000000000001</v>
      </c>
      <c r="AK77" s="18">
        <f>SUM(AG77:AJ77)</f>
        <v>0.20400000000000001</v>
      </c>
      <c r="AM77" s="18"/>
      <c r="AN77" s="18"/>
      <c r="AO77" s="18">
        <v>6.9000000000000006E-2</v>
      </c>
      <c r="AP77" s="18">
        <v>0.14899999999999999</v>
      </c>
      <c r="AQ77" s="18">
        <f>SUM(AM77:AP77)</f>
        <v>0.218</v>
      </c>
      <c r="AS77" s="18"/>
      <c r="AT77" s="18"/>
      <c r="AU77" s="18">
        <v>6.9000000000000006E-2</v>
      </c>
      <c r="AV77" s="18">
        <v>0.14799999999999999</v>
      </c>
      <c r="AW77" s="18">
        <f>SUM(AS77:AV77)</f>
        <v>0.217</v>
      </c>
      <c r="AY77" s="18"/>
      <c r="AZ77" s="18"/>
      <c r="BA77" s="18">
        <v>0.11799999999999999</v>
      </c>
      <c r="BB77" s="18">
        <v>5.8000000000000003E-2</v>
      </c>
      <c r="BC77" s="18">
        <f>SUM(AY77:BB77)</f>
        <v>0.17599999999999999</v>
      </c>
      <c r="BE77" s="18"/>
      <c r="BF77" s="18"/>
      <c r="BG77" s="18">
        <v>6.6000000000000003E-2</v>
      </c>
      <c r="BH77" s="18">
        <v>0.14399999999999999</v>
      </c>
      <c r="BI77" s="18">
        <f>SUM(BE77:BH77)</f>
        <v>0.21</v>
      </c>
      <c r="BK77" s="18"/>
      <c r="BL77" s="18"/>
      <c r="BM77" s="18">
        <v>6.5000000000000002E-2</v>
      </c>
      <c r="BN77" s="18">
        <v>0.15</v>
      </c>
      <c r="BO77" s="18">
        <f>SUM(BK77:BN77)</f>
        <v>0.215</v>
      </c>
      <c r="BQ77" s="18">
        <v>0</v>
      </c>
      <c r="BR77" s="18">
        <v>0</v>
      </c>
      <c r="BS77" s="18"/>
      <c r="BT77" s="18"/>
      <c r="BU77" s="18">
        <f>SUM(BQ77:BT77)</f>
        <v>0</v>
      </c>
      <c r="BW77" s="18">
        <f t="shared" si="120"/>
        <v>0</v>
      </c>
      <c r="BX77" s="18">
        <f t="shared" si="120"/>
        <v>0</v>
      </c>
      <c r="BY77" s="18">
        <f t="shared" si="120"/>
        <v>0.77299999999999991</v>
      </c>
      <c r="BZ77" s="18">
        <f t="shared" si="120"/>
        <v>1.4469999999999998</v>
      </c>
      <c r="CA77" s="18">
        <f>SUM(BW77:BZ77)</f>
        <v>2.2199999999999998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55</v>
      </c>
      <c r="B79" s="24"/>
      <c r="C79" s="24"/>
      <c r="D79" s="24"/>
      <c r="E79" s="24"/>
      <c r="F79" s="24"/>
      <c r="G79" s="24"/>
    </row>
    <row r="80" spans="1:79" ht="18.75" customHeight="1" x14ac:dyDescent="0.25">
      <c r="A80" s="30" t="s">
        <v>56</v>
      </c>
      <c r="B80" s="15" t="s">
        <v>21</v>
      </c>
      <c r="C80" s="16"/>
      <c r="D80" s="16"/>
      <c r="E80" s="16">
        <v>335778</v>
      </c>
      <c r="F80" s="16"/>
      <c r="G80" s="17">
        <f>SUM(C80:F80)</f>
        <v>335778</v>
      </c>
      <c r="I80" s="16"/>
      <c r="J80" s="16"/>
      <c r="K80" s="16">
        <v>297662</v>
      </c>
      <c r="L80" s="16"/>
      <c r="M80" s="17">
        <f>SUM(I80:L80)</f>
        <v>297662</v>
      </c>
      <c r="O80" s="16"/>
      <c r="P80" s="16"/>
      <c r="Q80" s="16">
        <v>330797</v>
      </c>
      <c r="R80" s="16"/>
      <c r="S80" s="17">
        <f>SUM(O80:R80)</f>
        <v>330797</v>
      </c>
      <c r="U80" s="16"/>
      <c r="V80" s="16"/>
      <c r="W80" s="16">
        <v>321721</v>
      </c>
      <c r="X80" s="16"/>
      <c r="Y80" s="17">
        <f>SUM(U80:X80)</f>
        <v>321721</v>
      </c>
      <c r="AA80" s="16"/>
      <c r="AB80" s="16"/>
      <c r="AC80" s="16">
        <v>329297</v>
      </c>
      <c r="AD80" s="16"/>
      <c r="AE80" s="17">
        <f>SUM(AA80:AD80)</f>
        <v>329297</v>
      </c>
      <c r="AG80" s="16"/>
      <c r="AH80" s="16"/>
      <c r="AI80" s="16">
        <v>323275</v>
      </c>
      <c r="AJ80" s="16"/>
      <c r="AK80" s="17">
        <f>SUM(AG80:AJ80)</f>
        <v>323275</v>
      </c>
      <c r="AM80" s="16"/>
      <c r="AN80" s="16"/>
      <c r="AO80" s="16">
        <v>341973</v>
      </c>
      <c r="AP80" s="16"/>
      <c r="AQ80" s="17">
        <f>SUM(AM80:AP80)</f>
        <v>341973</v>
      </c>
      <c r="AS80" s="16"/>
      <c r="AT80" s="16"/>
      <c r="AU80" s="16">
        <v>351713</v>
      </c>
      <c r="AV80" s="16"/>
      <c r="AW80" s="17">
        <f>SUM(AS80:AV80)</f>
        <v>351713</v>
      </c>
      <c r="AY80" s="16"/>
      <c r="AZ80" s="16"/>
      <c r="BA80" s="16">
        <v>322186</v>
      </c>
      <c r="BB80" s="16"/>
      <c r="BC80" s="17">
        <f>SUM(AY80:BB80)</f>
        <v>322186</v>
      </c>
      <c r="BE80" s="16"/>
      <c r="BF80" s="16"/>
      <c r="BG80" s="16">
        <v>330711</v>
      </c>
      <c r="BH80" s="16"/>
      <c r="BI80" s="17">
        <f>SUM(BE80:BH80)</f>
        <v>330711</v>
      </c>
      <c r="BK80" s="16"/>
      <c r="BL80" s="16"/>
      <c r="BM80" s="16">
        <v>429461</v>
      </c>
      <c r="BN80" s="16"/>
      <c r="BO80" s="17">
        <f>SUM(BK80:BN80)</f>
        <v>429461</v>
      </c>
      <c r="BQ80" s="16"/>
      <c r="BR80" s="16"/>
      <c r="BS80" s="16"/>
      <c r="BT80" s="16"/>
      <c r="BU80" s="17">
        <f>SUM(BQ80:BT80)</f>
        <v>0</v>
      </c>
      <c r="BW80" s="16">
        <f t="shared" ref="BW80:BW81" si="121">C80+I80+O80+U80+AA80+AG80+AM80+AS80+AY80+BE80+BK80+BQ80</f>
        <v>0</v>
      </c>
      <c r="BX80" s="16">
        <f t="shared" ref="BX80:BX81" si="122">D80+J80+P80+V80+AB80+AH80+AN80+AT80+AZ80+BF80+BL80+BR80</f>
        <v>0</v>
      </c>
      <c r="BY80" s="16">
        <f t="shared" ref="BY80:BY81" si="123">E80+K80+Q80+W80+AC80+AI80+AO80+AU80+BA80+BG80+BM80+BS80</f>
        <v>3714574</v>
      </c>
      <c r="BZ80" s="16">
        <f t="shared" ref="BZ80:BZ81" si="124">F80+L80+R80+X80+AD80+AJ80+AP80+AV80+BB80+BH80+BN80+BT80</f>
        <v>0</v>
      </c>
      <c r="CA80" s="17">
        <f>SUM(BW80:BZ80)</f>
        <v>3714574</v>
      </c>
    </row>
    <row r="81" spans="1:79" ht="18.75" customHeight="1" x14ac:dyDescent="0.25">
      <c r="A81" s="30"/>
      <c r="B81" s="15" t="s">
        <v>22</v>
      </c>
      <c r="C81" s="18"/>
      <c r="D81" s="18"/>
      <c r="E81" s="18"/>
      <c r="F81" s="18"/>
      <c r="G81" s="18">
        <f>SUM(C81:F81)</f>
        <v>0</v>
      </c>
      <c r="I81" s="18"/>
      <c r="J81" s="18"/>
      <c r="K81" s="18"/>
      <c r="L81" s="18"/>
      <c r="M81" s="18">
        <f>SUM(I81:L81)</f>
        <v>0</v>
      </c>
      <c r="O81" s="18"/>
      <c r="P81" s="18"/>
      <c r="Q81" s="18"/>
      <c r="R81" s="18"/>
      <c r="S81" s="18">
        <f>SUM(O81:R81)</f>
        <v>0</v>
      </c>
      <c r="U81" s="18"/>
      <c r="V81" s="18"/>
      <c r="W81" s="18"/>
      <c r="X81" s="18"/>
      <c r="Y81" s="18">
        <f>SUM(U81:X81)</f>
        <v>0</v>
      </c>
      <c r="AA81" s="18"/>
      <c r="AB81" s="18"/>
      <c r="AC81" s="18"/>
      <c r="AD81" s="18"/>
      <c r="AE81" s="18">
        <f>SUM(AA81:AD81)</f>
        <v>0</v>
      </c>
      <c r="AG81" s="18"/>
      <c r="AH81" s="18"/>
      <c r="AI81" s="18"/>
      <c r="AJ81" s="18"/>
      <c r="AK81" s="18">
        <f>SUM(AG81:AJ81)</f>
        <v>0</v>
      </c>
      <c r="AM81" s="18"/>
      <c r="AN81" s="18"/>
      <c r="AO81" s="18"/>
      <c r="AP81" s="18"/>
      <c r="AQ81" s="18">
        <f>SUM(AM81:AP81)</f>
        <v>0</v>
      </c>
      <c r="AS81" s="18"/>
      <c r="AT81" s="18"/>
      <c r="AU81" s="18"/>
      <c r="AV81" s="18"/>
      <c r="AW81" s="18">
        <f>SUM(AS81:AV81)</f>
        <v>0</v>
      </c>
      <c r="AY81" s="18"/>
      <c r="AZ81" s="18"/>
      <c r="BA81" s="18"/>
      <c r="BB81" s="18"/>
      <c r="BC81" s="18">
        <f>SUM(AY81:BB81)</f>
        <v>0</v>
      </c>
      <c r="BE81" s="18"/>
      <c r="BF81" s="18"/>
      <c r="BG81" s="18"/>
      <c r="BH81" s="18"/>
      <c r="BI81" s="18">
        <f>SUM(BE81:BH81)</f>
        <v>0</v>
      </c>
      <c r="BK81" s="18"/>
      <c r="BL81" s="18"/>
      <c r="BM81" s="18"/>
      <c r="BN81" s="18"/>
      <c r="BO81" s="18">
        <f>SUM(BK81:BN81)</f>
        <v>0</v>
      </c>
      <c r="BQ81" s="18">
        <v>0</v>
      </c>
      <c r="BR81" s="18">
        <v>0</v>
      </c>
      <c r="BS81" s="18"/>
      <c r="BT81" s="18"/>
      <c r="BU81" s="18">
        <f>SUM(BQ81:BT81)</f>
        <v>0</v>
      </c>
      <c r="BW81" s="18">
        <f t="shared" si="121"/>
        <v>0</v>
      </c>
      <c r="BX81" s="18">
        <f t="shared" si="122"/>
        <v>0</v>
      </c>
      <c r="BY81" s="18">
        <f t="shared" si="123"/>
        <v>0</v>
      </c>
      <c r="BZ81" s="18">
        <f t="shared" si="124"/>
        <v>0</v>
      </c>
      <c r="CA81" s="18">
        <f>SUM(BW81:BZ81)</f>
        <v>0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57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0" t="s">
        <v>58</v>
      </c>
      <c r="B84" s="15" t="s">
        <v>21</v>
      </c>
      <c r="C84" s="16"/>
      <c r="D84" s="16"/>
      <c r="E84" s="16">
        <v>7913</v>
      </c>
      <c r="F84" s="16"/>
      <c r="G84" s="17">
        <f>SUM(C84:F84)</f>
        <v>7913</v>
      </c>
      <c r="I84" s="16"/>
      <c r="J84" s="16"/>
      <c r="K84" s="16">
        <v>7302</v>
      </c>
      <c r="L84" s="16"/>
      <c r="M84" s="17">
        <f>SUM(I84:L84)</f>
        <v>7302</v>
      </c>
      <c r="O84" s="16"/>
      <c r="P84" s="16"/>
      <c r="Q84" s="16">
        <v>8152</v>
      </c>
      <c r="R84" s="16"/>
      <c r="S84" s="17">
        <f>SUM(O84:R84)</f>
        <v>8152</v>
      </c>
      <c r="U84" s="16"/>
      <c r="V84" s="16"/>
      <c r="W84" s="16">
        <v>8169</v>
      </c>
      <c r="X84" s="16"/>
      <c r="Y84" s="17">
        <f>SUM(U84:X84)</f>
        <v>8169</v>
      </c>
      <c r="AA84" s="16"/>
      <c r="AB84" s="16"/>
      <c r="AC84" s="16">
        <v>8582</v>
      </c>
      <c r="AD84" s="16"/>
      <c r="AE84" s="17">
        <f>SUM(AA84:AD84)</f>
        <v>8582</v>
      </c>
      <c r="AG84" s="16"/>
      <c r="AH84" s="16"/>
      <c r="AI84" s="16">
        <v>8080</v>
      </c>
      <c r="AJ84" s="16"/>
      <c r="AK84" s="17">
        <f>SUM(AG84:AJ84)</f>
        <v>8080</v>
      </c>
      <c r="AM84" s="16"/>
      <c r="AN84" s="16"/>
      <c r="AO84" s="16">
        <v>34354</v>
      </c>
      <c r="AP84" s="16">
        <v>21706</v>
      </c>
      <c r="AQ84" s="17">
        <f>SUM(AM84:AP84)</f>
        <v>56060</v>
      </c>
      <c r="AS84" s="16"/>
      <c r="AT84" s="16"/>
      <c r="AU84" s="16">
        <v>55688</v>
      </c>
      <c r="AV84" s="16">
        <v>66784</v>
      </c>
      <c r="AW84" s="17">
        <f>SUM(AS84:AV84)</f>
        <v>122472</v>
      </c>
      <c r="AY84" s="16"/>
      <c r="AZ84" s="16"/>
      <c r="BA84" s="16">
        <v>63566</v>
      </c>
      <c r="BB84" s="16">
        <v>92801</v>
      </c>
      <c r="BC84" s="17">
        <f>SUM(AY84:BB84)</f>
        <v>156367</v>
      </c>
      <c r="BE84" s="16"/>
      <c r="BF84" s="16"/>
      <c r="BG84" s="16">
        <v>106884</v>
      </c>
      <c r="BH84" s="16">
        <v>116864</v>
      </c>
      <c r="BI84" s="17">
        <f>SUM(BE84:BH84)</f>
        <v>223748</v>
      </c>
      <c r="BK84" s="16"/>
      <c r="BL84" s="16"/>
      <c r="BM84" s="16">
        <v>101060</v>
      </c>
      <c r="BN84" s="16">
        <v>118363</v>
      </c>
      <c r="BO84" s="17">
        <f>SUM(BK84:BN84)</f>
        <v>219423</v>
      </c>
      <c r="BQ84" s="16"/>
      <c r="BR84" s="16"/>
      <c r="BS84" s="16"/>
      <c r="BT84" s="16"/>
      <c r="BU84" s="17">
        <f>SUM(BQ84:BT84)</f>
        <v>0</v>
      </c>
      <c r="BW84" s="16">
        <f t="shared" ref="BW84:BW85" si="125">C84+I84+O84+U84+AA84+AG84+AM84+AS84+AY84+BE84+BK84+BQ84</f>
        <v>0</v>
      </c>
      <c r="BX84" s="16">
        <f t="shared" ref="BX84:BX85" si="126">D84+J84+P84+V84+AB84+AH84+AN84+AT84+AZ84+BF84+BL84+BR84</f>
        <v>0</v>
      </c>
      <c r="BY84" s="16">
        <f t="shared" ref="BY84:BY85" si="127">E84+K84+Q84+W84+AC84+AI84+AO84+AU84+BA84+BG84+BM84+BS84</f>
        <v>409750</v>
      </c>
      <c r="BZ84" s="16">
        <f t="shared" ref="BZ84:BZ85" si="128">F84+L84+R84+X84+AD84+AJ84+AP84+AV84+BB84+BH84+BN84+BT84</f>
        <v>416518</v>
      </c>
      <c r="CA84" s="17">
        <f>SUM(BW84:BZ84)</f>
        <v>826268</v>
      </c>
    </row>
    <row r="85" spans="1:79" x14ac:dyDescent="0.25">
      <c r="A85" s="30"/>
      <c r="B85" s="15" t="s">
        <v>22</v>
      </c>
      <c r="C85" s="18"/>
      <c r="D85" s="18"/>
      <c r="E85" s="18">
        <v>1.0999999999999999E-2</v>
      </c>
      <c r="F85" s="18"/>
      <c r="G85" s="18">
        <f>SUM(C85:F85)</f>
        <v>1.0999999999999999E-2</v>
      </c>
      <c r="I85" s="18"/>
      <c r="J85" s="18"/>
      <c r="K85" s="18">
        <v>1.0999999999999999E-2</v>
      </c>
      <c r="L85" s="18"/>
      <c r="M85" s="18">
        <f>SUM(I85:L85)</f>
        <v>1.0999999999999999E-2</v>
      </c>
      <c r="O85" s="18"/>
      <c r="P85" s="18"/>
      <c r="Q85" s="18">
        <v>1.2E-2</v>
      </c>
      <c r="R85" s="18"/>
      <c r="S85" s="18">
        <f>SUM(O85:R85)</f>
        <v>1.2E-2</v>
      </c>
      <c r="U85" s="18"/>
      <c r="V85" s="18"/>
      <c r="W85" s="18">
        <v>1.2E-2</v>
      </c>
      <c r="X85" s="18"/>
      <c r="Y85" s="18">
        <f>SUM(U85:X85)</f>
        <v>1.2E-2</v>
      </c>
      <c r="AA85" s="18"/>
      <c r="AB85" s="18"/>
      <c r="AC85" s="18">
        <v>1.2E-2</v>
      </c>
      <c r="AD85" s="18"/>
      <c r="AE85" s="18">
        <f>SUM(AA85:AD85)</f>
        <v>1.2E-2</v>
      </c>
      <c r="AG85" s="18"/>
      <c r="AH85" s="18"/>
      <c r="AI85" s="18">
        <v>1.2E-2</v>
      </c>
      <c r="AJ85" s="18"/>
      <c r="AK85" s="18">
        <f>SUM(AG85:AJ85)</f>
        <v>1.2E-2</v>
      </c>
      <c r="AM85" s="18"/>
      <c r="AN85" s="18"/>
      <c r="AO85" s="18">
        <v>3.5000000000000003E-2</v>
      </c>
      <c r="AP85" s="18">
        <v>6.0000000000000001E-3</v>
      </c>
      <c r="AQ85" s="18">
        <f>SUM(AM85:AP85)</f>
        <v>4.1000000000000002E-2</v>
      </c>
      <c r="AS85" s="18"/>
      <c r="AT85" s="18"/>
      <c r="AU85" s="18">
        <v>0.06</v>
      </c>
      <c r="AV85" s="18">
        <v>6.0000000000000001E-3</v>
      </c>
      <c r="AW85" s="18">
        <f>SUM(AS85:AV85)</f>
        <v>6.6000000000000003E-2</v>
      </c>
      <c r="AY85" s="18"/>
      <c r="AZ85" s="18"/>
      <c r="BA85" s="18">
        <v>6.9000000000000006E-2</v>
      </c>
      <c r="BB85" s="18">
        <v>6.0000000000000001E-3</v>
      </c>
      <c r="BC85" s="18">
        <f>SUM(AY85:BB85)</f>
        <v>7.5000000000000011E-2</v>
      </c>
      <c r="BE85" s="18"/>
      <c r="BF85" s="18"/>
      <c r="BG85" s="18">
        <v>0.107</v>
      </c>
      <c r="BH85" s="18">
        <v>4.0000000000000001E-3</v>
      </c>
      <c r="BI85" s="18">
        <f>SUM(BE85:BH85)</f>
        <v>0.111</v>
      </c>
      <c r="BK85" s="18"/>
      <c r="BL85" s="18"/>
      <c r="BM85" s="18">
        <v>0.11700000000000001</v>
      </c>
      <c r="BN85" s="18">
        <v>3.0000000000000001E-3</v>
      </c>
      <c r="BO85" s="18">
        <f>SUM(BK85:BN85)</f>
        <v>0.12000000000000001</v>
      </c>
      <c r="BQ85" s="18">
        <v>0</v>
      </c>
      <c r="BR85" s="18">
        <v>0</v>
      </c>
      <c r="BS85" s="18"/>
      <c r="BT85" s="18"/>
      <c r="BU85" s="18">
        <f>SUM(BQ85:BT85)</f>
        <v>0</v>
      </c>
      <c r="BW85" s="18">
        <f t="shared" si="125"/>
        <v>0</v>
      </c>
      <c r="BX85" s="18">
        <f t="shared" si="126"/>
        <v>0</v>
      </c>
      <c r="BY85" s="18">
        <f t="shared" si="127"/>
        <v>0.45799999999999996</v>
      </c>
      <c r="BZ85" s="18">
        <f t="shared" si="128"/>
        <v>2.5000000000000001E-2</v>
      </c>
      <c r="CA85" s="18">
        <f>SUM(BW85:BZ85)</f>
        <v>0.48299999999999998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61</v>
      </c>
      <c r="B87" s="24"/>
      <c r="C87" s="24"/>
      <c r="D87" s="24"/>
      <c r="E87" s="24"/>
      <c r="F87" s="24"/>
      <c r="G87" s="24"/>
    </row>
    <row r="88" spans="1:79" ht="15" customHeight="1" x14ac:dyDescent="0.25">
      <c r="A88" s="30" t="s">
        <v>62</v>
      </c>
      <c r="B88" s="15" t="s">
        <v>21</v>
      </c>
      <c r="C88" s="16"/>
      <c r="D88" s="16"/>
      <c r="E88" s="16"/>
      <c r="F88" s="16"/>
      <c r="G88" s="17">
        <f>SUM(C88:F88)</f>
        <v>0</v>
      </c>
      <c r="I88" s="16"/>
      <c r="J88" s="16"/>
      <c r="K88" s="16">
        <v>616508</v>
      </c>
      <c r="L88" s="16">
        <v>60676</v>
      </c>
      <c r="M88" s="17">
        <f>SUM(I88:L88)</f>
        <v>677184</v>
      </c>
      <c r="O88" s="16"/>
      <c r="P88" s="16"/>
      <c r="Q88" s="16">
        <v>628638</v>
      </c>
      <c r="R88" s="16">
        <v>66973</v>
      </c>
      <c r="S88" s="17">
        <f>SUM(O88:R88)</f>
        <v>695611</v>
      </c>
      <c r="U88" s="16"/>
      <c r="V88" s="16"/>
      <c r="W88" s="16">
        <v>618024</v>
      </c>
      <c r="X88" s="16">
        <v>58438</v>
      </c>
      <c r="Y88" s="17">
        <f>SUM(U88:X88)</f>
        <v>676462</v>
      </c>
      <c r="AA88" s="16"/>
      <c r="AB88" s="16"/>
      <c r="AC88" s="16">
        <v>561844</v>
      </c>
      <c r="AD88" s="16">
        <v>57297</v>
      </c>
      <c r="AE88" s="17">
        <f>SUM(AA88:AD88)</f>
        <v>619141</v>
      </c>
      <c r="AG88" s="16"/>
      <c r="AH88" s="16"/>
      <c r="AI88" s="16">
        <v>603891</v>
      </c>
      <c r="AJ88" s="16">
        <v>50968</v>
      </c>
      <c r="AK88" s="17">
        <f>SUM(AG88:AJ88)</f>
        <v>654859</v>
      </c>
      <c r="AM88" s="16"/>
      <c r="AN88" s="16"/>
      <c r="AO88" s="16">
        <v>592563</v>
      </c>
      <c r="AP88" s="16">
        <v>51992</v>
      </c>
      <c r="AQ88" s="17">
        <f>SUM(AM88:AP88)</f>
        <v>644555</v>
      </c>
      <c r="AS88" s="16"/>
      <c r="AT88" s="16"/>
      <c r="AU88" s="16">
        <v>618266</v>
      </c>
      <c r="AV88" s="16">
        <v>57264</v>
      </c>
      <c r="AW88" s="17">
        <f>SUM(AS88:AV88)</f>
        <v>675530</v>
      </c>
      <c r="AY88" s="16"/>
      <c r="AZ88" s="16"/>
      <c r="BA88" s="16">
        <v>540919</v>
      </c>
      <c r="BB88" s="16">
        <v>45669</v>
      </c>
      <c r="BC88" s="17">
        <f>SUM(AY88:BB88)</f>
        <v>586588</v>
      </c>
      <c r="BE88" s="16"/>
      <c r="BF88" s="16"/>
      <c r="BG88" s="16">
        <v>666242</v>
      </c>
      <c r="BH88" s="16">
        <v>59140</v>
      </c>
      <c r="BI88" s="17">
        <f>SUM(BE88:BH88)</f>
        <v>725382</v>
      </c>
      <c r="BK88" s="16"/>
      <c r="BL88" s="16"/>
      <c r="BM88" s="16">
        <v>586141</v>
      </c>
      <c r="BN88" s="16">
        <v>62062</v>
      </c>
      <c r="BO88" s="17">
        <f>SUM(BK88:BN88)</f>
        <v>648203</v>
      </c>
      <c r="BQ88" s="16"/>
      <c r="BR88" s="16"/>
      <c r="BS88" s="16"/>
      <c r="BT88" s="16"/>
      <c r="BU88" s="17">
        <f>SUM(BQ88:BT88)</f>
        <v>0</v>
      </c>
      <c r="BW88" s="16">
        <f t="shared" ref="BW88:BW89" si="129">C88+I88+O88+U88+AA88+AG88+AM88+AS88+AY88+BE88+BK88+BQ88</f>
        <v>0</v>
      </c>
      <c r="BX88" s="16">
        <f t="shared" ref="BX88:BX89" si="130">D88+J88+P88+V88+AB88+AH88+AN88+AT88+AZ88+BF88+BL88+BR88</f>
        <v>0</v>
      </c>
      <c r="BY88" s="16">
        <f t="shared" ref="BY88:BY89" si="131">E88+K88+Q88+W88+AC88+AI88+AO88+AU88+BA88+BG88+BM88+BS88</f>
        <v>6033036</v>
      </c>
      <c r="BZ88" s="16">
        <f t="shared" ref="BZ88:BZ89" si="132">F88+L88+R88+X88+AD88+AJ88+AP88+AV88+BB88+BH88+BN88+BT88</f>
        <v>570479</v>
      </c>
      <c r="CA88" s="17">
        <f>SUM(BW88:BZ88)</f>
        <v>6603515</v>
      </c>
    </row>
    <row r="89" spans="1:79" x14ac:dyDescent="0.25">
      <c r="A89" s="30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>
        <v>6.9199999999999998E-2</v>
      </c>
      <c r="L89" s="18"/>
      <c r="M89" s="18">
        <f>SUM(I89:L89)</f>
        <v>6.9199999999999998E-2</v>
      </c>
      <c r="O89" s="18"/>
      <c r="P89" s="18"/>
      <c r="Q89" s="18">
        <v>6.9000000000000006E-2</v>
      </c>
      <c r="R89" s="18"/>
      <c r="S89" s="18">
        <f>SUM(O89:R89)</f>
        <v>6.9000000000000006E-2</v>
      </c>
      <c r="U89" s="18"/>
      <c r="V89" s="18"/>
      <c r="W89" s="18">
        <v>7.3599999999999999E-2</v>
      </c>
      <c r="X89" s="18"/>
      <c r="Y89" s="18">
        <f>SUM(U89:X89)</f>
        <v>7.3599999999999999E-2</v>
      </c>
      <c r="AA89" s="18"/>
      <c r="AB89" s="18"/>
      <c r="AC89" s="18">
        <v>6.7100000000000007E-2</v>
      </c>
      <c r="AD89" s="18"/>
      <c r="AE89" s="18">
        <f>SUM(AA89:AD89)</f>
        <v>6.7100000000000007E-2</v>
      </c>
      <c r="AG89" s="18"/>
      <c r="AH89" s="18"/>
      <c r="AI89" s="18">
        <v>7.2300000000000003E-2</v>
      </c>
      <c r="AJ89" s="18"/>
      <c r="AK89" s="18">
        <f>SUM(AG89:AJ89)</f>
        <v>7.2300000000000003E-2</v>
      </c>
      <c r="AM89" s="18"/>
      <c r="AN89" s="18"/>
      <c r="AO89" s="18">
        <v>7.4200000000000002E-2</v>
      </c>
      <c r="AP89" s="18"/>
      <c r="AQ89" s="18">
        <f>SUM(AM89:AP89)</f>
        <v>7.4200000000000002E-2</v>
      </c>
      <c r="AS89" s="18"/>
      <c r="AT89" s="18"/>
      <c r="AU89" s="18">
        <v>7.6899999999999996E-2</v>
      </c>
      <c r="AV89" s="18"/>
      <c r="AW89" s="18">
        <f>SUM(AS89:AV89)</f>
        <v>7.6899999999999996E-2</v>
      </c>
      <c r="AY89" s="18"/>
      <c r="AZ89" s="18"/>
      <c r="BA89" s="18">
        <v>6.3700000000000007E-2</v>
      </c>
      <c r="BB89" s="18"/>
      <c r="BC89" s="18">
        <f>SUM(AY89:BB89)</f>
        <v>6.3700000000000007E-2</v>
      </c>
      <c r="BE89" s="18"/>
      <c r="BF89" s="18"/>
      <c r="BG89" s="18">
        <v>6.6699999999999995E-2</v>
      </c>
      <c r="BH89" s="18"/>
      <c r="BI89" s="18">
        <f>SUM(BE89:BH89)</f>
        <v>6.6699999999999995E-2</v>
      </c>
      <c r="BK89" s="18"/>
      <c r="BL89" s="18"/>
      <c r="BM89" s="18">
        <v>6.5600000000000006E-2</v>
      </c>
      <c r="BN89" s="18"/>
      <c r="BO89" s="18">
        <f>SUM(BK89:BN89)</f>
        <v>6.5600000000000006E-2</v>
      </c>
      <c r="BQ89" s="18">
        <v>0</v>
      </c>
      <c r="BR89" s="18">
        <v>0</v>
      </c>
      <c r="BS89" s="18"/>
      <c r="BT89" s="18"/>
      <c r="BU89" s="18">
        <f>SUM(BQ89:BT89)</f>
        <v>0</v>
      </c>
      <c r="BW89" s="18">
        <f t="shared" si="129"/>
        <v>0</v>
      </c>
      <c r="BX89" s="18">
        <f t="shared" si="130"/>
        <v>0</v>
      </c>
      <c r="BY89" s="18">
        <f t="shared" si="131"/>
        <v>0.69829999999999992</v>
      </c>
      <c r="BZ89" s="18">
        <f t="shared" si="132"/>
        <v>0</v>
      </c>
      <c r="CA89" s="18">
        <f>SUM(BW89:BZ89)</f>
        <v>0.69829999999999992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63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0" t="s">
        <v>64</v>
      </c>
      <c r="B92" s="15" t="s">
        <v>21</v>
      </c>
      <c r="C92" s="16"/>
      <c r="D92" s="16"/>
      <c r="E92" s="16"/>
      <c r="F92" s="16"/>
      <c r="G92" s="17">
        <f>SUM(C92:F92)</f>
        <v>0</v>
      </c>
      <c r="I92" s="16"/>
      <c r="J92" s="16"/>
      <c r="K92" s="16"/>
      <c r="L92" s="16"/>
      <c r="M92" s="17">
        <f>SUM(I92:L92)</f>
        <v>0</v>
      </c>
      <c r="O92" s="16"/>
      <c r="P92" s="16"/>
      <c r="Q92" s="16">
        <v>55886</v>
      </c>
      <c r="R92" s="16">
        <v>30947</v>
      </c>
      <c r="S92" s="17">
        <f>SUM(O92:R92)</f>
        <v>86833</v>
      </c>
      <c r="U92" s="16"/>
      <c r="V92" s="16"/>
      <c r="W92" s="16">
        <v>49486</v>
      </c>
      <c r="X92" s="16">
        <v>28020</v>
      </c>
      <c r="Y92" s="17">
        <f>SUM(U92:X92)</f>
        <v>77506</v>
      </c>
      <c r="AA92" s="16"/>
      <c r="AB92" s="16"/>
      <c r="AC92" s="16">
        <v>86374</v>
      </c>
      <c r="AD92" s="16">
        <v>38950</v>
      </c>
      <c r="AE92" s="17">
        <f>SUM(AA92:AD92)</f>
        <v>125324</v>
      </c>
      <c r="AG92" s="16"/>
      <c r="AH92" s="16"/>
      <c r="AI92" s="16">
        <v>85337</v>
      </c>
      <c r="AJ92" s="16">
        <v>57036</v>
      </c>
      <c r="AK92" s="17">
        <f>SUM(AG92:AJ92)</f>
        <v>142373</v>
      </c>
      <c r="AM92" s="16"/>
      <c r="AN92" s="16"/>
      <c r="AO92" s="16">
        <v>251226</v>
      </c>
      <c r="AP92" s="16">
        <v>228325</v>
      </c>
      <c r="AQ92" s="17">
        <f>SUM(AM92:AP92)</f>
        <v>479551</v>
      </c>
      <c r="AS92" s="16"/>
      <c r="AT92" s="16"/>
      <c r="AU92" s="16">
        <v>267996</v>
      </c>
      <c r="AV92" s="16">
        <v>235422</v>
      </c>
      <c r="AW92" s="17">
        <f>SUM(AS92:AV92)</f>
        <v>503418</v>
      </c>
      <c r="AY92" s="16"/>
      <c r="AZ92" s="16"/>
      <c r="BA92" s="16">
        <v>239235</v>
      </c>
      <c r="BB92" s="16">
        <v>213769</v>
      </c>
      <c r="BC92" s="17">
        <f>SUM(AY92:BB92)</f>
        <v>453004</v>
      </c>
      <c r="BE92" s="16"/>
      <c r="BF92" s="16"/>
      <c r="BG92" s="16">
        <v>266312</v>
      </c>
      <c r="BH92" s="16">
        <v>233000</v>
      </c>
      <c r="BI92" s="17">
        <f>SUM(BE92:BH92)</f>
        <v>499312</v>
      </c>
      <c r="BK92" s="16"/>
      <c r="BL92" s="16"/>
      <c r="BM92" s="16">
        <v>278875</v>
      </c>
      <c r="BN92" s="16">
        <v>256707</v>
      </c>
      <c r="BO92" s="17">
        <f>SUM(BK92:BN92)</f>
        <v>535582</v>
      </c>
      <c r="BQ92" s="16"/>
      <c r="BR92" s="16"/>
      <c r="BS92" s="16"/>
      <c r="BT92" s="16"/>
      <c r="BU92" s="17">
        <f>SUM(BQ92:BT92)</f>
        <v>0</v>
      </c>
      <c r="BW92" s="16">
        <f t="shared" ref="BW92:BW93" si="133">C92+I92+O92+U92+AA92+AG92+AM92+AS92+AY92+BE92+BK92+BQ92</f>
        <v>0</v>
      </c>
      <c r="BX92" s="16">
        <f t="shared" ref="BX92:BX93" si="134">D92+J92+P92+V92+AB92+AH92+AN92+AT92+AZ92+BF92+BL92+BR92</f>
        <v>0</v>
      </c>
      <c r="BY92" s="16">
        <f t="shared" ref="BY92:BY93" si="135">E92+K92+Q92+W92+AC92+AI92+AO92+AU92+BA92+BG92+BM92+BS92</f>
        <v>1580727</v>
      </c>
      <c r="BZ92" s="16">
        <f t="shared" ref="BZ92:BZ93" si="136">F92+L92+R92+X92+AD92+AJ92+AP92+AV92+BB92+BH92+BN92+BT92</f>
        <v>1322176</v>
      </c>
      <c r="CA92" s="17">
        <f>SUM(BW92:BZ92)</f>
        <v>2902903</v>
      </c>
    </row>
    <row r="93" spans="1:79" ht="18" customHeight="1" x14ac:dyDescent="0.25">
      <c r="A93" s="30"/>
      <c r="B93" s="15" t="s">
        <v>22</v>
      </c>
      <c r="C93" s="18"/>
      <c r="D93" s="18"/>
      <c r="E93" s="18"/>
      <c r="F93" s="18"/>
      <c r="G93" s="18">
        <f>SUM(C93:F93)</f>
        <v>0</v>
      </c>
      <c r="I93" s="18"/>
      <c r="J93" s="18"/>
      <c r="K93" s="18"/>
      <c r="L93" s="18"/>
      <c r="M93" s="18">
        <f>SUM(I93:L93)</f>
        <v>0</v>
      </c>
      <c r="O93" s="18"/>
      <c r="P93" s="18"/>
      <c r="Q93" s="18"/>
      <c r="R93" s="18"/>
      <c r="S93" s="18">
        <f>SUM(O93:R93)</f>
        <v>0</v>
      </c>
      <c r="U93" s="18"/>
      <c r="V93" s="18"/>
      <c r="W93" s="18"/>
      <c r="X93" s="18"/>
      <c r="Y93" s="18">
        <f>SUM(U93:X93)</f>
        <v>0</v>
      </c>
      <c r="AA93" s="18"/>
      <c r="AB93" s="18"/>
      <c r="AC93" s="18"/>
      <c r="AD93" s="18"/>
      <c r="AE93" s="18">
        <f>SUM(AA93:AD93)</f>
        <v>0</v>
      </c>
      <c r="AG93" s="18"/>
      <c r="AH93" s="18"/>
      <c r="AI93" s="18"/>
      <c r="AJ93" s="18"/>
      <c r="AK93" s="18">
        <f>SUM(AG93:AJ93)</f>
        <v>0</v>
      </c>
      <c r="AM93" s="18"/>
      <c r="AN93" s="18"/>
      <c r="AO93" s="18"/>
      <c r="AP93" s="18"/>
      <c r="AQ93" s="18">
        <f>SUM(AM93:AP93)</f>
        <v>0</v>
      </c>
      <c r="AS93" s="18"/>
      <c r="AT93" s="18"/>
      <c r="AU93" s="18"/>
      <c r="AV93" s="18"/>
      <c r="AW93" s="18">
        <f>SUM(AS93:AV93)</f>
        <v>0</v>
      </c>
      <c r="AY93" s="18"/>
      <c r="AZ93" s="18"/>
      <c r="BA93" s="18"/>
      <c r="BB93" s="18"/>
      <c r="BC93" s="18">
        <f>SUM(AY93:BB93)</f>
        <v>0</v>
      </c>
      <c r="BE93" s="18"/>
      <c r="BF93" s="18"/>
      <c r="BG93" s="18"/>
      <c r="BH93" s="18"/>
      <c r="BI93" s="18">
        <f>SUM(BE93:BH93)</f>
        <v>0</v>
      </c>
      <c r="BK93" s="18"/>
      <c r="BL93" s="18"/>
      <c r="BM93" s="18"/>
      <c r="BN93" s="18"/>
      <c r="BO93" s="18">
        <f>SUM(BK93:BN93)</f>
        <v>0</v>
      </c>
      <c r="BQ93" s="18">
        <v>0</v>
      </c>
      <c r="BR93" s="18">
        <v>0</v>
      </c>
      <c r="BS93" s="18"/>
      <c r="BT93" s="18"/>
      <c r="BU93" s="18">
        <f>SUM(BQ93:BT93)</f>
        <v>0</v>
      </c>
      <c r="BW93" s="18">
        <f t="shared" si="133"/>
        <v>0</v>
      </c>
      <c r="BX93" s="18">
        <f t="shared" si="134"/>
        <v>0</v>
      </c>
      <c r="BY93" s="18">
        <f t="shared" si="135"/>
        <v>0</v>
      </c>
      <c r="BZ93" s="18">
        <f t="shared" si="136"/>
        <v>0</v>
      </c>
      <c r="CA93" s="18">
        <f>SUM(BW93:BZ93)</f>
        <v>0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65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0" t="s">
        <v>66</v>
      </c>
      <c r="B96" s="15" t="s">
        <v>21</v>
      </c>
      <c r="C96" s="16"/>
      <c r="D96" s="16"/>
      <c r="E96" s="16"/>
      <c r="F96" s="16"/>
      <c r="G96" s="17">
        <f>SUM(C96:F96)</f>
        <v>0</v>
      </c>
      <c r="I96" s="16"/>
      <c r="J96" s="16"/>
      <c r="K96" s="16"/>
      <c r="L96" s="16"/>
      <c r="M96" s="17">
        <f>SUM(I96:L96)</f>
        <v>0</v>
      </c>
      <c r="O96" s="16"/>
      <c r="P96" s="16"/>
      <c r="Q96" s="16"/>
      <c r="R96" s="16"/>
      <c r="S96" s="17">
        <f>SUM(O96:R96)</f>
        <v>0</v>
      </c>
      <c r="U96" s="16"/>
      <c r="V96" s="16"/>
      <c r="W96" s="16">
        <v>533321</v>
      </c>
      <c r="X96" s="16"/>
      <c r="Y96" s="17">
        <f>SUM(U96:X96)</f>
        <v>533321</v>
      </c>
      <c r="AA96" s="16"/>
      <c r="AB96" s="16"/>
      <c r="AC96" s="16">
        <v>566069</v>
      </c>
      <c r="AD96" s="16"/>
      <c r="AE96" s="17">
        <f>SUM(AA96:AD96)</f>
        <v>566069</v>
      </c>
      <c r="AG96" s="16"/>
      <c r="AH96" s="16"/>
      <c r="AI96" s="16">
        <v>580825</v>
      </c>
      <c r="AJ96" s="16"/>
      <c r="AK96" s="17">
        <f>SUM(AG96:AJ96)</f>
        <v>580825</v>
      </c>
      <c r="AM96" s="16"/>
      <c r="AN96" s="16"/>
      <c r="AO96" s="16">
        <v>595923</v>
      </c>
      <c r="AP96" s="16"/>
      <c r="AQ96" s="17">
        <f>SUM(AM96:AP96)</f>
        <v>595923</v>
      </c>
      <c r="AS96" s="16"/>
      <c r="AT96" s="16"/>
      <c r="AU96" s="16">
        <v>590060</v>
      </c>
      <c r="AV96" s="16"/>
      <c r="AW96" s="17">
        <f>SUM(AS96:AV96)</f>
        <v>590060</v>
      </c>
      <c r="AY96" s="16"/>
      <c r="AZ96" s="16"/>
      <c r="BA96" s="16">
        <v>577066</v>
      </c>
      <c r="BB96" s="16"/>
      <c r="BC96" s="17">
        <f>SUM(AY96:BB96)</f>
        <v>577066</v>
      </c>
      <c r="BE96" s="16"/>
      <c r="BF96" s="16"/>
      <c r="BG96" s="16">
        <v>594977</v>
      </c>
      <c r="BH96" s="16"/>
      <c r="BI96" s="17">
        <f>SUM(BE96:BH96)</f>
        <v>594977</v>
      </c>
      <c r="BK96" s="16"/>
      <c r="BL96" s="16"/>
      <c r="BM96" s="16">
        <v>559101</v>
      </c>
      <c r="BN96" s="16"/>
      <c r="BO96" s="17">
        <f>SUM(BK96:BN96)</f>
        <v>559101</v>
      </c>
      <c r="BQ96" s="16"/>
      <c r="BR96" s="16"/>
      <c r="BS96" s="16"/>
      <c r="BT96" s="16"/>
      <c r="BU96" s="17">
        <f>SUM(BQ96:BT96)</f>
        <v>0</v>
      </c>
      <c r="BW96" s="16">
        <f t="shared" ref="BW96:BW97" si="137">C96+I96+O96+U96+AA96+AG96+AM96+AS96+AY96+BE96+BK96+BQ96</f>
        <v>0</v>
      </c>
      <c r="BX96" s="16">
        <f t="shared" ref="BX96:BX97" si="138">D96+J96+P96+V96+AB96+AH96+AN96+AT96+AZ96+BF96+BL96+BR96</f>
        <v>0</v>
      </c>
      <c r="BY96" s="16">
        <f t="shared" ref="BY96:BY97" si="139">E96+K96+Q96+W96+AC96+AI96+AO96+AU96+BA96+BG96+BM96+BS96</f>
        <v>4597342</v>
      </c>
      <c r="BZ96" s="16">
        <f t="shared" ref="BZ96:BZ97" si="140">F96+L96+R96+X96+AD96+AJ96+AP96+AV96+BB96+BH96+BN96+BT96</f>
        <v>0</v>
      </c>
      <c r="CA96" s="17">
        <f>SUM(BW96:BZ96)</f>
        <v>4597342</v>
      </c>
    </row>
    <row r="97" spans="1:79" ht="18" customHeight="1" x14ac:dyDescent="0.25">
      <c r="A97" s="30"/>
      <c r="B97" s="15" t="s">
        <v>22</v>
      </c>
      <c r="C97" s="18"/>
      <c r="D97" s="18"/>
      <c r="E97" s="18"/>
      <c r="F97" s="18"/>
      <c r="G97" s="18">
        <f>SUM(C97:F97)</f>
        <v>0</v>
      </c>
      <c r="I97" s="18"/>
      <c r="J97" s="18"/>
      <c r="K97" s="18"/>
      <c r="L97" s="18"/>
      <c r="M97" s="18">
        <f>SUM(I97:L97)</f>
        <v>0</v>
      </c>
      <c r="O97" s="18"/>
      <c r="P97" s="18"/>
      <c r="Q97" s="18"/>
      <c r="R97" s="18"/>
      <c r="S97" s="18">
        <f>SUM(O97:R97)</f>
        <v>0</v>
      </c>
      <c r="U97" s="18"/>
      <c r="V97" s="18"/>
      <c r="W97" s="18">
        <v>0.76200000000000001</v>
      </c>
      <c r="X97" s="18"/>
      <c r="Y97" s="18">
        <f>SUM(U97:X97)</f>
        <v>0.76200000000000001</v>
      </c>
      <c r="AA97" s="18"/>
      <c r="AB97" s="18"/>
      <c r="AC97" s="18">
        <v>0.78300000000000003</v>
      </c>
      <c r="AD97" s="18"/>
      <c r="AE97" s="18">
        <f>SUM(AA97:AD97)</f>
        <v>0.78300000000000003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>
        <v>0.81599999999999995</v>
      </c>
      <c r="AP97" s="18"/>
      <c r="AQ97" s="18">
        <f>SUM(AM97:AP97)</f>
        <v>0.81599999999999995</v>
      </c>
      <c r="AS97" s="18"/>
      <c r="AT97" s="18"/>
      <c r="AU97" s="18">
        <v>0.80600000000000005</v>
      </c>
      <c r="AV97" s="18"/>
      <c r="AW97" s="18">
        <f>SUM(AS97:AV97)</f>
        <v>0.80600000000000005</v>
      </c>
      <c r="AY97" s="18"/>
      <c r="AZ97" s="18"/>
      <c r="BA97" s="18">
        <v>0.80300000000000005</v>
      </c>
      <c r="BB97" s="18"/>
      <c r="BC97" s="18">
        <f>SUM(AY97:BB97)</f>
        <v>0.80300000000000005</v>
      </c>
      <c r="BE97" s="18"/>
      <c r="BF97" s="18"/>
      <c r="BG97" s="18">
        <v>0.80800000000000005</v>
      </c>
      <c r="BH97" s="18"/>
      <c r="BI97" s="18">
        <f>SUM(BE97:BH97)</f>
        <v>0.80800000000000005</v>
      </c>
      <c r="BK97" s="18"/>
      <c r="BL97" s="18"/>
      <c r="BM97" s="18">
        <v>0.79600000000000004</v>
      </c>
      <c r="BN97" s="18"/>
      <c r="BO97" s="18">
        <f>SUM(BK97:BN97)</f>
        <v>0.79600000000000004</v>
      </c>
      <c r="BQ97" s="18">
        <v>0</v>
      </c>
      <c r="BR97" s="18">
        <v>0</v>
      </c>
      <c r="BS97" s="18"/>
      <c r="BT97" s="18"/>
      <c r="BU97" s="18">
        <f>SUM(BQ97:BT97)</f>
        <v>0</v>
      </c>
      <c r="BW97" s="18">
        <f t="shared" si="137"/>
        <v>0</v>
      </c>
      <c r="BX97" s="18">
        <f t="shared" si="138"/>
        <v>0</v>
      </c>
      <c r="BY97" s="18">
        <f t="shared" si="139"/>
        <v>5.5739999999999998</v>
      </c>
      <c r="BZ97" s="18">
        <f t="shared" si="140"/>
        <v>0</v>
      </c>
      <c r="CA97" s="18">
        <f>SUM(BW97:BZ97)</f>
        <v>5.5739999999999998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0" t="s">
        <v>68</v>
      </c>
      <c r="B100" s="15" t="s">
        <v>21</v>
      </c>
      <c r="C100" s="16"/>
      <c r="D100" s="16"/>
      <c r="E100" s="16"/>
      <c r="F100" s="16"/>
      <c r="G100" s="17">
        <f>SUM(C100:F100)</f>
        <v>0</v>
      </c>
      <c r="I100" s="16"/>
      <c r="J100" s="16"/>
      <c r="K100" s="16"/>
      <c r="L100" s="16"/>
      <c r="M100" s="17">
        <f>SUM(I100:L100)</f>
        <v>0</v>
      </c>
      <c r="O100" s="16"/>
      <c r="P100" s="16"/>
      <c r="Q100" s="16"/>
      <c r="R100" s="16"/>
      <c r="S100" s="17">
        <f>SUM(O100:R100)</f>
        <v>0</v>
      </c>
      <c r="U100" s="16"/>
      <c r="V100" s="16"/>
      <c r="W100" s="16"/>
      <c r="X100" s="16">
        <v>21211</v>
      </c>
      <c r="Y100" s="17">
        <f>SUM(U100:X100)</f>
        <v>21211</v>
      </c>
      <c r="AA100" s="16"/>
      <c r="AB100" s="16"/>
      <c r="AC100" s="16"/>
      <c r="AD100" s="16">
        <v>18693</v>
      </c>
      <c r="AE100" s="17">
        <f>SUM(AA100:AD100)</f>
        <v>18693</v>
      </c>
      <c r="AG100" s="16"/>
      <c r="AH100" s="16"/>
      <c r="AI100" s="16"/>
      <c r="AJ100" s="16">
        <v>17965</v>
      </c>
      <c r="AK100" s="17">
        <f>SUM(AG100:AJ100)</f>
        <v>17965</v>
      </c>
      <c r="AM100" s="16"/>
      <c r="AN100" s="16"/>
      <c r="AO100" s="16"/>
      <c r="AP100" s="16">
        <v>19618</v>
      </c>
      <c r="AQ100" s="17">
        <f>SUM(AM100:AP100)</f>
        <v>19618</v>
      </c>
      <c r="AS100" s="16"/>
      <c r="AT100" s="16"/>
      <c r="AU100" s="16"/>
      <c r="AV100" s="16">
        <v>18987</v>
      </c>
      <c r="AW100" s="17">
        <f>SUM(AS100:AV100)</f>
        <v>18987</v>
      </c>
      <c r="AY100" s="16"/>
      <c r="AZ100" s="16"/>
      <c r="BA100" s="16"/>
      <c r="BB100" s="16">
        <v>18423</v>
      </c>
      <c r="BC100" s="17">
        <f>SUM(AY100:BB100)</f>
        <v>18423</v>
      </c>
      <c r="BE100" s="16"/>
      <c r="BF100" s="16"/>
      <c r="BG100" s="16">
        <v>14286</v>
      </c>
      <c r="BH100" s="16">
        <v>115554</v>
      </c>
      <c r="BI100" s="17">
        <f>SUM(BE100:BH100)</f>
        <v>129840</v>
      </c>
      <c r="BK100" s="16"/>
      <c r="BL100" s="16"/>
      <c r="BM100" s="16">
        <v>9932</v>
      </c>
      <c r="BN100" s="16">
        <v>115682</v>
      </c>
      <c r="BO100" s="17">
        <f>SUM(BK100:BN100)</f>
        <v>125614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1">C100+I100+O100+U100+AA100+AG100+AM100+AS100+AY100+BE100+BK100+BQ100</f>
        <v>0</v>
      </c>
      <c r="BX100" s="16">
        <f t="shared" ref="BX100:BX101" si="142">D100+J100+P100+V100+AB100+AH100+AN100+AT100+AZ100+BF100+BL100+BR100</f>
        <v>0</v>
      </c>
      <c r="BY100" s="16">
        <f t="shared" ref="BY100:BY101" si="143">E100+K100+Q100+W100+AC100+AI100+AO100+AU100+BA100+BG100+BM100+BS100</f>
        <v>24218</v>
      </c>
      <c r="BZ100" s="16">
        <f t="shared" ref="BZ100:BZ101" si="144">F100+L100+R100+X100+AD100+AJ100+AP100+AV100+BB100+BH100+BN100+BT100</f>
        <v>346133</v>
      </c>
      <c r="CA100" s="17">
        <f>SUM(BW100:BZ100)</f>
        <v>370351</v>
      </c>
    </row>
    <row r="101" spans="1:79" ht="18" customHeight="1" x14ac:dyDescent="0.25">
      <c r="A101" s="30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>
        <v>2.5308000000000001E-2</v>
      </c>
      <c r="Y101" s="18">
        <f>SUM(U101:X101)</f>
        <v>2.5308000000000001E-2</v>
      </c>
      <c r="AA101" s="18"/>
      <c r="AB101" s="18"/>
      <c r="AC101" s="18"/>
      <c r="AD101" s="18">
        <v>0.02</v>
      </c>
      <c r="AE101" s="18">
        <f>SUM(AA101:AD101)</f>
        <v>0.02</v>
      </c>
      <c r="AG101" s="18"/>
      <c r="AH101" s="18"/>
      <c r="AI101" s="18"/>
      <c r="AJ101" s="18">
        <v>1.9470000000000001E-2</v>
      </c>
      <c r="AK101" s="18">
        <f>SUM(AG101:AJ101)</f>
        <v>1.9470000000000001E-2</v>
      </c>
      <c r="AM101" s="18"/>
      <c r="AN101" s="18"/>
      <c r="AO101" s="18"/>
      <c r="AP101" s="18">
        <v>2.0943E-2</v>
      </c>
      <c r="AQ101" s="18">
        <f>SUM(AM101:AP101)</f>
        <v>2.0943E-2</v>
      </c>
      <c r="AS101" s="18"/>
      <c r="AT101" s="18"/>
      <c r="AU101" s="18"/>
      <c r="AV101" s="18">
        <v>2.0747999999999999E-2</v>
      </c>
      <c r="AW101" s="18">
        <f>SUM(AS101:AV101)</f>
        <v>2.0747999999999999E-2</v>
      </c>
      <c r="AY101" s="18"/>
      <c r="AZ101" s="18"/>
      <c r="BA101" s="18"/>
      <c r="BB101" s="18">
        <v>2.0285999999999998E-2</v>
      </c>
      <c r="BC101" s="18">
        <f>SUM(AY101:BB101)</f>
        <v>2.0285999999999998E-2</v>
      </c>
      <c r="BE101" s="18"/>
      <c r="BF101" s="18"/>
      <c r="BG101" s="18">
        <v>9.4120000000000002E-3</v>
      </c>
      <c r="BH101" s="18">
        <v>0.1080573</v>
      </c>
      <c r="BI101" s="18">
        <f>SUM(BE101:BH101)</f>
        <v>0.1174693</v>
      </c>
      <c r="BK101" s="18"/>
      <c r="BL101" s="18"/>
      <c r="BM101" s="18">
        <v>9.1979999999999996E-3</v>
      </c>
      <c r="BN101" s="18">
        <v>0.110925</v>
      </c>
      <c r="BO101" s="18">
        <f>SUM(BK101:BN101)</f>
        <v>0.12012299999999999</v>
      </c>
      <c r="BQ101" s="18">
        <v>0</v>
      </c>
      <c r="BR101" s="18">
        <v>0</v>
      </c>
      <c r="BS101" s="18"/>
      <c r="BT101" s="18"/>
      <c r="BU101" s="18">
        <f>SUM(BQ101:BT101)</f>
        <v>0</v>
      </c>
      <c r="BW101" s="18">
        <f t="shared" si="141"/>
        <v>0</v>
      </c>
      <c r="BX101" s="18">
        <f t="shared" si="142"/>
        <v>0</v>
      </c>
      <c r="BY101" s="18">
        <f t="shared" si="143"/>
        <v>1.8610000000000002E-2</v>
      </c>
      <c r="BZ101" s="18">
        <f t="shared" si="144"/>
        <v>0.34573730000000003</v>
      </c>
      <c r="CA101" s="18">
        <f>SUM(BW101:BZ101)</f>
        <v>0.36434730000000004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0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/>
      <c r="R104" s="16"/>
      <c r="S104" s="17">
        <f>SUM(O104:R104)</f>
        <v>0</v>
      </c>
      <c r="U104" s="16"/>
      <c r="V104" s="16"/>
      <c r="W104" s="16"/>
      <c r="X104" s="16"/>
      <c r="Y104" s="17">
        <f>SUM(U104:X104)</f>
        <v>0</v>
      </c>
      <c r="AA104" s="16"/>
      <c r="AB104" s="16"/>
      <c r="AC104" s="16"/>
      <c r="AD104" s="16"/>
      <c r="AE104" s="17">
        <f>SUM(AA104:AD104)</f>
        <v>0</v>
      </c>
      <c r="AG104" s="16"/>
      <c r="AH104" s="16"/>
      <c r="AI104" s="16"/>
      <c r="AJ104" s="16"/>
      <c r="AK104" s="17">
        <f>SUM(AG104:AJ104)</f>
        <v>0</v>
      </c>
      <c r="AM104" s="16"/>
      <c r="AN104" s="16"/>
      <c r="AO104" s="16"/>
      <c r="AP104" s="16">
        <v>3480</v>
      </c>
      <c r="AQ104" s="17">
        <f>SUM(AM104:AP104)</f>
        <v>3480</v>
      </c>
      <c r="AS104" s="16"/>
      <c r="AT104" s="16"/>
      <c r="AU104" s="16">
        <v>9795</v>
      </c>
      <c r="AV104" s="16">
        <v>5114</v>
      </c>
      <c r="AW104" s="17">
        <f>SUM(AS104:AV104)</f>
        <v>14909</v>
      </c>
      <c r="AY104" s="16"/>
      <c r="AZ104" s="16"/>
      <c r="BA104" s="16">
        <v>16362</v>
      </c>
      <c r="BB104" s="16">
        <v>13585</v>
      </c>
      <c r="BC104" s="17">
        <f>SUM(AY104:BB104)</f>
        <v>29947</v>
      </c>
      <c r="BE104" s="16"/>
      <c r="BF104" s="16"/>
      <c r="BG104" s="16">
        <v>10653</v>
      </c>
      <c r="BH104" s="16">
        <v>13266</v>
      </c>
      <c r="BI104" s="17">
        <f>SUM(BE104:BH104)</f>
        <v>23919</v>
      </c>
      <c r="BK104" s="16"/>
      <c r="BL104" s="16"/>
      <c r="BM104" s="16">
        <v>10125</v>
      </c>
      <c r="BN104" s="16">
        <v>12564</v>
      </c>
      <c r="BO104" s="17">
        <f>SUM(BK104:BN104)</f>
        <v>22689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5">C104+I104+O104+U104+AA104+AG104+AM104+AS104+AY104+BE104+BK104+BQ104</f>
        <v>0</v>
      </c>
      <c r="BX104" s="16">
        <f t="shared" ref="BX104:BX105" si="146">D104+J104+P104+V104+AB104+AH104+AN104+AT104+AZ104+BF104+BL104+BR104</f>
        <v>0</v>
      </c>
      <c r="BY104" s="16">
        <f t="shared" ref="BY104:BY105" si="147">E104+K104+Q104+W104+AC104+AI104+AO104+AU104+BA104+BG104+BM104+BS104</f>
        <v>46935</v>
      </c>
      <c r="BZ104" s="16">
        <f t="shared" ref="BZ104:BZ105" si="148">F104+L104+R104+X104+AD104+AJ104+AP104+AV104+BB104+BH104+BN104+BT104</f>
        <v>48009</v>
      </c>
      <c r="CA104" s="17">
        <f>SUM(BW104:BZ104)</f>
        <v>94944</v>
      </c>
    </row>
    <row r="105" spans="1:79" ht="18" customHeight="1" x14ac:dyDescent="0.25">
      <c r="A105" s="30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>
        <v>6.0000000000000001E-3</v>
      </c>
      <c r="AQ105" s="18">
        <f>SUM(AM105:AP105)</f>
        <v>6.0000000000000001E-3</v>
      </c>
      <c r="AS105" s="18"/>
      <c r="AT105" s="18"/>
      <c r="AU105" s="18">
        <v>1.4E-2</v>
      </c>
      <c r="AV105" s="18">
        <v>7.0000000000000001E-3</v>
      </c>
      <c r="AW105" s="18">
        <f>SUM(AS105:AV105)</f>
        <v>2.1000000000000001E-2</v>
      </c>
      <c r="AY105" s="18"/>
      <c r="AZ105" s="18"/>
      <c r="BA105" s="18">
        <v>1.0999999999999999E-2</v>
      </c>
      <c r="BB105" s="18">
        <v>2.1999999999999999E-2</v>
      </c>
      <c r="BC105" s="18">
        <f>SUM(AY105:BB105)</f>
        <v>3.3000000000000002E-2</v>
      </c>
      <c r="BE105" s="18"/>
      <c r="BF105" s="18"/>
      <c r="BG105" s="18">
        <v>1E-3</v>
      </c>
      <c r="BH105" s="18">
        <v>2.1000000000000001E-2</v>
      </c>
      <c r="BI105" s="18">
        <f>SUM(BE105:BH105)</f>
        <v>2.2000000000000002E-2</v>
      </c>
      <c r="BK105" s="18"/>
      <c r="BL105" s="18"/>
      <c r="BM105" s="18">
        <v>1.1999999999999999E-3</v>
      </c>
      <c r="BN105" s="18">
        <v>2.0999999999999999E-3</v>
      </c>
      <c r="BO105" s="18">
        <f>SUM(BK105:BN105)</f>
        <v>3.3E-3</v>
      </c>
      <c r="BQ105" s="18">
        <v>0</v>
      </c>
      <c r="BR105" s="18">
        <v>0</v>
      </c>
      <c r="BS105" s="18"/>
      <c r="BT105" s="18"/>
      <c r="BU105" s="18">
        <f>SUM(BQ105:BT105)</f>
        <v>0</v>
      </c>
      <c r="BW105" s="18">
        <f t="shared" si="145"/>
        <v>0</v>
      </c>
      <c r="BX105" s="18">
        <f t="shared" si="146"/>
        <v>0</v>
      </c>
      <c r="BY105" s="18">
        <f t="shared" si="147"/>
        <v>2.7200000000000002E-2</v>
      </c>
      <c r="BZ105" s="18">
        <f t="shared" si="148"/>
        <v>5.8100000000000006E-2</v>
      </c>
      <c r="CA105" s="18">
        <f>SUM(BW105:BZ105)</f>
        <v>8.5300000000000015E-2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72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0" t="s">
        <v>73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/>
      <c r="X108" s="16"/>
      <c r="Y108" s="17">
        <f>SUM(U108:X108)</f>
        <v>0</v>
      </c>
      <c r="AA108" s="16"/>
      <c r="AB108" s="16"/>
      <c r="AC108" s="16"/>
      <c r="AD108" s="16"/>
      <c r="AE108" s="17">
        <f>SUM(AA108:AD108)</f>
        <v>0</v>
      </c>
      <c r="AG108" s="16"/>
      <c r="AH108" s="16"/>
      <c r="AI108" s="16"/>
      <c r="AJ108" s="16"/>
      <c r="AK108" s="17">
        <f>SUM(AG108:AJ108)</f>
        <v>0</v>
      </c>
      <c r="AM108" s="16"/>
      <c r="AN108" s="16"/>
      <c r="AO108" s="16"/>
      <c r="AP108" s="16"/>
      <c r="AQ108" s="17">
        <f>SUM(AM108:AP108)</f>
        <v>0</v>
      </c>
      <c r="AS108" s="16"/>
      <c r="AT108" s="16"/>
      <c r="AU108" s="16">
        <v>21480</v>
      </c>
      <c r="AV108" s="16">
        <v>124315</v>
      </c>
      <c r="AW108" s="17">
        <f>SUM(AS108:AV108)</f>
        <v>145795</v>
      </c>
      <c r="AY108" s="16"/>
      <c r="AZ108" s="16"/>
      <c r="BA108" s="16">
        <v>13240</v>
      </c>
      <c r="BB108" s="16">
        <v>79799</v>
      </c>
      <c r="BC108" s="17">
        <f>SUM(AY108:BB108)</f>
        <v>93039</v>
      </c>
      <c r="BE108" s="16"/>
      <c r="BF108" s="16"/>
      <c r="BG108" s="16">
        <v>13200</v>
      </c>
      <c r="BH108" s="16">
        <v>68642</v>
      </c>
      <c r="BI108" s="17">
        <f>SUM(BE108:BH108)</f>
        <v>81842</v>
      </c>
      <c r="BK108" s="16"/>
      <c r="BL108" s="16"/>
      <c r="BM108" s="16">
        <v>12160</v>
      </c>
      <c r="BN108" s="16">
        <v>64442</v>
      </c>
      <c r="BO108" s="17">
        <f>SUM(BK108:BN108)</f>
        <v>76602</v>
      </c>
      <c r="BQ108" s="16"/>
      <c r="BR108" s="16"/>
      <c r="BS108" s="16"/>
      <c r="BT108" s="16"/>
      <c r="BU108" s="17">
        <f>SUM(BQ108:BT108)</f>
        <v>0</v>
      </c>
      <c r="BW108" s="16">
        <f t="shared" ref="BW108:BW109" si="149">C108+I108+O108+U108+AA108+AG108+AM108+AS108+AY108+BE108+BK108+BQ108</f>
        <v>0</v>
      </c>
      <c r="BX108" s="16">
        <f t="shared" ref="BX108:BX109" si="150">D108+J108+P108+V108+AB108+AH108+AN108+AT108+AZ108+BF108+BL108+BR108</f>
        <v>0</v>
      </c>
      <c r="BY108" s="16">
        <f t="shared" ref="BY108:BY109" si="151">E108+K108+Q108+W108+AC108+AI108+AO108+AU108+BA108+BG108+BM108+BS108</f>
        <v>60080</v>
      </c>
      <c r="BZ108" s="16">
        <f t="shared" ref="BZ108:BZ109" si="152">F108+L108+R108+X108+AD108+AJ108+AP108+AV108+BB108+BH108+BN108+BT108</f>
        <v>337198</v>
      </c>
      <c r="CA108" s="17">
        <f>SUM(BW108:BZ108)</f>
        <v>397278</v>
      </c>
    </row>
    <row r="109" spans="1:79" ht="18" customHeight="1" x14ac:dyDescent="0.25">
      <c r="A109" s="30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>
        <v>0</v>
      </c>
      <c r="BR109" s="18">
        <v>0</v>
      </c>
      <c r="BS109" s="18"/>
      <c r="BT109" s="18"/>
      <c r="BU109" s="18">
        <f>SUM(BQ109:BT109)</f>
        <v>0</v>
      </c>
      <c r="BW109" s="18">
        <f t="shared" si="149"/>
        <v>0</v>
      </c>
      <c r="BX109" s="18">
        <f t="shared" si="150"/>
        <v>0</v>
      </c>
      <c r="BY109" s="18">
        <f t="shared" si="151"/>
        <v>0</v>
      </c>
      <c r="BZ109" s="18">
        <f t="shared" si="152"/>
        <v>0</v>
      </c>
      <c r="CA109" s="18">
        <f>SUM(BW109:BZ109)</f>
        <v>0</v>
      </c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W111" s="29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W114" s="29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  <row r="118" spans="3:78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3:78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3:78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3:78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3:78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S122" s="7"/>
      <c r="AT122" s="7"/>
      <c r="AU122" s="7"/>
      <c r="AV122" s="7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3:78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3:78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3:78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3:78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3:78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</sheetData>
  <mergeCells count="113">
    <mergeCell ref="A108:A109"/>
    <mergeCell ref="AB3:AB4"/>
    <mergeCell ref="AC3:AC4"/>
    <mergeCell ref="A45:A46"/>
    <mergeCell ref="A49:A50"/>
    <mergeCell ref="A51:G51"/>
    <mergeCell ref="A52:A53"/>
    <mergeCell ref="A80:A81"/>
    <mergeCell ref="A84:A85"/>
    <mergeCell ref="A28:A29"/>
    <mergeCell ref="A30:G30"/>
    <mergeCell ref="A31:A32"/>
    <mergeCell ref="A33:A34"/>
    <mergeCell ref="A37:A38"/>
    <mergeCell ref="A41:A42"/>
    <mergeCell ref="A96:A97"/>
    <mergeCell ref="A100:A101"/>
    <mergeCell ref="A88:A89"/>
    <mergeCell ref="A104:A105"/>
    <mergeCell ref="A56:A57"/>
    <mergeCell ref="A13:A14"/>
    <mergeCell ref="A15:A16"/>
    <mergeCell ref="A19:A20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76:A77"/>
    <mergeCell ref="A54:A55"/>
    <mergeCell ref="A60:A61"/>
    <mergeCell ref="A64:A65"/>
    <mergeCell ref="A68:A69"/>
    <mergeCell ref="A72:A73"/>
    <mergeCell ref="A92:A93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2023-12-20T13:35:21Z</dcterms:modified>
</cp:coreProperties>
</file>