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РАСЧЕТЫ\2024\9 Сентябрь\Кузовлёва\для сайта\"/>
    </mc:Choice>
  </mc:AlternateContent>
  <bookViews>
    <workbookView xWindow="0" yWindow="0" windowWidth="28800" windowHeight="12300"/>
  </bookViews>
  <sheets>
    <sheet name="сент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сентябрь!#REF!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0" i="3" l="1"/>
  <c r="AZ11" i="3"/>
  <c r="AZ19" i="3"/>
  <c r="AZ20" i="3"/>
  <c r="AZ28" i="3"/>
  <c r="AZ29" i="3"/>
  <c r="BC25" i="3" l="1"/>
  <c r="AS10" i="3" l="1"/>
  <c r="AT10" i="3"/>
  <c r="AU10" i="3"/>
  <c r="AV10" i="3"/>
  <c r="AW10" i="3"/>
  <c r="AS11" i="3"/>
  <c r="AT11" i="3"/>
  <c r="AU11" i="3"/>
  <c r="AV11" i="3"/>
  <c r="AW11" i="3"/>
  <c r="AW13" i="3"/>
  <c r="AW14" i="3"/>
  <c r="AW15" i="3"/>
  <c r="AW16" i="3"/>
  <c r="BZ117" i="3"/>
  <c r="BY117" i="3"/>
  <c r="BX117" i="3"/>
  <c r="BW117" i="3"/>
  <c r="BU117" i="3"/>
  <c r="BO117" i="3"/>
  <c r="BI117" i="3"/>
  <c r="BC117" i="3"/>
  <c r="AW117" i="3"/>
  <c r="AQ117" i="3"/>
  <c r="AK117" i="3"/>
  <c r="AE117" i="3"/>
  <c r="Y117" i="3"/>
  <c r="S117" i="3"/>
  <c r="M117" i="3"/>
  <c r="G117" i="3"/>
  <c r="BZ116" i="3"/>
  <c r="BY116" i="3"/>
  <c r="BX116" i="3"/>
  <c r="BW116" i="3"/>
  <c r="BU116" i="3"/>
  <c r="BO116" i="3"/>
  <c r="BI116" i="3"/>
  <c r="BC116" i="3"/>
  <c r="AW116" i="3"/>
  <c r="AQ116" i="3"/>
  <c r="AK116" i="3"/>
  <c r="AE116" i="3"/>
  <c r="Y116" i="3"/>
  <c r="S116" i="3"/>
  <c r="M116" i="3"/>
  <c r="G116" i="3"/>
  <c r="CA117" i="3" l="1"/>
  <c r="CA116" i="3"/>
  <c r="BZ113" i="3"/>
  <c r="BY113" i="3"/>
  <c r="BX113" i="3"/>
  <c r="BW113" i="3"/>
  <c r="BU113" i="3"/>
  <c r="BO113" i="3"/>
  <c r="BI113" i="3"/>
  <c r="BC113" i="3"/>
  <c r="AW113" i="3"/>
  <c r="AQ113" i="3"/>
  <c r="AK113" i="3"/>
  <c r="AE113" i="3"/>
  <c r="Y113" i="3"/>
  <c r="S113" i="3"/>
  <c r="M113" i="3"/>
  <c r="G113" i="3"/>
  <c r="BZ112" i="3"/>
  <c r="BY112" i="3"/>
  <c r="BX112" i="3"/>
  <c r="BW112" i="3"/>
  <c r="BU112" i="3"/>
  <c r="BO112" i="3"/>
  <c r="BI112" i="3"/>
  <c r="BC112" i="3"/>
  <c r="AW112" i="3"/>
  <c r="AQ112" i="3"/>
  <c r="AK112" i="3"/>
  <c r="AE112" i="3"/>
  <c r="Y112" i="3"/>
  <c r="S112" i="3"/>
  <c r="M112" i="3"/>
  <c r="G112" i="3"/>
  <c r="CA113" i="3" l="1"/>
  <c r="CA112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CA109" i="3" l="1"/>
  <c r="CA108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5" i="3" l="1"/>
  <c r="CA104" i="3"/>
  <c r="BX7" i="3"/>
  <c r="BY7" i="3"/>
  <c r="BZ7" i="3"/>
  <c r="BW7" i="3"/>
  <c r="AP50" i="3" l="1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CA7" i="3"/>
  <c r="BU7" i="3"/>
  <c r="BO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K50" i="3" l="1"/>
  <c r="S50" i="3"/>
  <c r="AE50" i="3"/>
  <c r="M50" i="3"/>
  <c r="M49" i="3"/>
  <c r="AQ50" i="3"/>
  <c r="AE49" i="3"/>
  <c r="AQ49" i="3"/>
  <c r="AK49" i="3"/>
  <c r="Y50" i="3"/>
  <c r="Y49" i="3"/>
  <c r="S49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CA100" i="3" l="1"/>
  <c r="CA101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BU56" i="3"/>
  <c r="BO56" i="3"/>
  <c r="BI56" i="3"/>
  <c r="BC56" i="3"/>
  <c r="AW56" i="3"/>
  <c r="AQ56" i="3"/>
  <c r="AK56" i="3"/>
  <c r="AE56" i="3"/>
  <c r="Y56" i="3"/>
  <c r="S56" i="3"/>
  <c r="M56" i="3"/>
  <c r="G56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56" i="3" l="1"/>
  <c r="CA96" i="3"/>
  <c r="CA57" i="3"/>
  <c r="CA97" i="3"/>
  <c r="BZ93" i="3" l="1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5" i="3" l="1"/>
  <c r="CA84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CA80" i="3" l="1"/>
  <c r="CA81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CA77" i="3" l="1"/>
  <c r="CA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R6" i="3" s="1"/>
  <c r="BQ20" i="3"/>
  <c r="BQ6" i="3" s="1"/>
  <c r="BN20" i="3"/>
  <c r="BM20" i="3"/>
  <c r="BL20" i="3"/>
  <c r="BK20" i="3"/>
  <c r="BH20" i="3"/>
  <c r="BG20" i="3"/>
  <c r="BF20" i="3"/>
  <c r="BE20" i="3"/>
  <c r="BB20" i="3"/>
  <c r="BB6" i="3" s="1"/>
  <c r="BA20" i="3"/>
  <c r="AZ6" i="3"/>
  <c r="AY20" i="3"/>
  <c r="AV20" i="3"/>
  <c r="AU20" i="3"/>
  <c r="AT20" i="3"/>
  <c r="AS20" i="3"/>
  <c r="AP20" i="3"/>
  <c r="AO20" i="3"/>
  <c r="AN20" i="3"/>
  <c r="AM20" i="3"/>
  <c r="AJ20" i="3"/>
  <c r="AJ6" i="3" s="1"/>
  <c r="AI20" i="3"/>
  <c r="AH20" i="3"/>
  <c r="AH6" i="3" s="1"/>
  <c r="AG20" i="3"/>
  <c r="AG6" i="3" s="1"/>
  <c r="AD20" i="3"/>
  <c r="AC20" i="3"/>
  <c r="AB20" i="3"/>
  <c r="AA20" i="3"/>
  <c r="X20" i="3"/>
  <c r="W20" i="3"/>
  <c r="V20" i="3"/>
  <c r="U20" i="3"/>
  <c r="R20" i="3"/>
  <c r="R6" i="3" s="1"/>
  <c r="Q20" i="3"/>
  <c r="P20" i="3"/>
  <c r="P6" i="3" s="1"/>
  <c r="O20" i="3"/>
  <c r="O6" i="3" s="1"/>
  <c r="L20" i="3"/>
  <c r="K20" i="3"/>
  <c r="J20" i="3"/>
  <c r="I20" i="3"/>
  <c r="F20" i="3"/>
  <c r="E20" i="3"/>
  <c r="D20" i="3"/>
  <c r="C20" i="3"/>
  <c r="BT19" i="3"/>
  <c r="BT5" i="3" s="1"/>
  <c r="BS19" i="3"/>
  <c r="BR19" i="3"/>
  <c r="BR5" i="3" s="1"/>
  <c r="BQ19" i="3"/>
  <c r="BQ5" i="3" s="1"/>
  <c r="BN19" i="3"/>
  <c r="BM19" i="3"/>
  <c r="BL19" i="3"/>
  <c r="BK19" i="3"/>
  <c r="BH19" i="3"/>
  <c r="BG19" i="3"/>
  <c r="BF19" i="3"/>
  <c r="BE19" i="3"/>
  <c r="BB19" i="3"/>
  <c r="BB5" i="3" s="1"/>
  <c r="BA19" i="3"/>
  <c r="AZ5" i="3"/>
  <c r="AY19" i="3"/>
  <c r="AY5" i="3" s="1"/>
  <c r="AV19" i="3"/>
  <c r="AU19" i="3"/>
  <c r="AT19" i="3"/>
  <c r="AS19" i="3"/>
  <c r="AP19" i="3"/>
  <c r="AO19" i="3"/>
  <c r="AN19" i="3"/>
  <c r="AM19" i="3"/>
  <c r="AJ19" i="3"/>
  <c r="AI19" i="3"/>
  <c r="AH19" i="3"/>
  <c r="AH5" i="3" s="1"/>
  <c r="AG19" i="3"/>
  <c r="AG5" i="3" s="1"/>
  <c r="AD19" i="3"/>
  <c r="AC19" i="3"/>
  <c r="AB19" i="3"/>
  <c r="AA19" i="3"/>
  <c r="X19" i="3"/>
  <c r="W19" i="3"/>
  <c r="V19" i="3"/>
  <c r="U19" i="3"/>
  <c r="R19" i="3"/>
  <c r="Q19" i="3"/>
  <c r="P19" i="3"/>
  <c r="P5" i="3" s="1"/>
  <c r="O19" i="3"/>
  <c r="O5" i="3" s="1"/>
  <c r="L19" i="3"/>
  <c r="K19" i="3"/>
  <c r="J19" i="3"/>
  <c r="I19" i="3"/>
  <c r="F19" i="3"/>
  <c r="E19" i="3"/>
  <c r="D19" i="3"/>
  <c r="C19" i="3"/>
  <c r="BZ16" i="3"/>
  <c r="BY16" i="3"/>
  <c r="BX16" i="3"/>
  <c r="BW16" i="3"/>
  <c r="BU16" i="3"/>
  <c r="BO16" i="3"/>
  <c r="BI16" i="3"/>
  <c r="BC16" i="3"/>
  <c r="AQ16" i="3"/>
  <c r="AK16" i="3"/>
  <c r="AE16" i="3"/>
  <c r="Y16" i="3"/>
  <c r="S16" i="3"/>
  <c r="M16" i="3"/>
  <c r="G16" i="3"/>
  <c r="BZ15" i="3"/>
  <c r="BY15" i="3"/>
  <c r="BX15" i="3"/>
  <c r="BW15" i="3"/>
  <c r="BU15" i="3"/>
  <c r="BO15" i="3"/>
  <c r="BI15" i="3"/>
  <c r="BC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T10" i="3"/>
  <c r="BS10" i="3"/>
  <c r="BR10" i="3"/>
  <c r="BQ10" i="3"/>
  <c r="BN10" i="3"/>
  <c r="BM10" i="3"/>
  <c r="BL10" i="3"/>
  <c r="BK10" i="3"/>
  <c r="BH10" i="3"/>
  <c r="BG10" i="3"/>
  <c r="BF10" i="3"/>
  <c r="BE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AY6" i="3" l="1"/>
  <c r="BY10" i="3"/>
  <c r="AJ5" i="3"/>
  <c r="C5" i="3"/>
  <c r="BE5" i="3"/>
  <c r="R5" i="3"/>
  <c r="U5" i="3"/>
  <c r="Q5" i="3"/>
  <c r="AI5" i="3"/>
  <c r="BA5" i="3"/>
  <c r="BC5" i="3" s="1"/>
  <c r="BS5" i="3"/>
  <c r="Q6" i="3"/>
  <c r="AI6" i="3"/>
  <c r="AK6" i="3" s="1"/>
  <c r="BA6" i="3"/>
  <c r="BS6" i="3"/>
  <c r="BF6" i="3"/>
  <c r="E5" i="3"/>
  <c r="W5" i="3"/>
  <c r="AO5" i="3"/>
  <c r="BG5" i="3"/>
  <c r="E6" i="3"/>
  <c r="W6" i="3"/>
  <c r="AO6" i="3"/>
  <c r="BG6" i="3"/>
  <c r="U6" i="3"/>
  <c r="BF5" i="3"/>
  <c r="F5" i="3"/>
  <c r="X5" i="3"/>
  <c r="BH5" i="3"/>
  <c r="F6" i="3"/>
  <c r="X6" i="3"/>
  <c r="AP6" i="3"/>
  <c r="BH6" i="3"/>
  <c r="D6" i="3"/>
  <c r="AA5" i="3"/>
  <c r="AA6" i="3"/>
  <c r="BK6" i="3"/>
  <c r="J5" i="3"/>
  <c r="AB5" i="3"/>
  <c r="AT5" i="3"/>
  <c r="BL5" i="3"/>
  <c r="J6" i="3"/>
  <c r="AB6" i="3"/>
  <c r="AT6" i="3"/>
  <c r="BL6" i="3"/>
  <c r="BE6" i="3"/>
  <c r="V5" i="3"/>
  <c r="I6" i="3"/>
  <c r="K5" i="3"/>
  <c r="AC5" i="3"/>
  <c r="BM5" i="3"/>
  <c r="K6" i="3"/>
  <c r="AC6" i="3"/>
  <c r="AU6" i="3"/>
  <c r="BM6" i="3"/>
  <c r="C6" i="3"/>
  <c r="D5" i="3"/>
  <c r="V6" i="3"/>
  <c r="I5" i="3"/>
  <c r="BK5" i="3"/>
  <c r="BO5" i="3" s="1"/>
  <c r="L5" i="3"/>
  <c r="AD5" i="3"/>
  <c r="BN5" i="3"/>
  <c r="L6" i="3"/>
  <c r="AD6" i="3"/>
  <c r="AV6" i="3"/>
  <c r="BN6" i="3"/>
  <c r="AS6" i="3"/>
  <c r="AV5" i="3"/>
  <c r="AU5" i="3"/>
  <c r="AS5" i="3"/>
  <c r="AN6" i="3"/>
  <c r="AM6" i="3"/>
  <c r="AP5" i="3"/>
  <c r="AN5" i="3"/>
  <c r="AM5" i="3"/>
  <c r="BX50" i="3"/>
  <c r="BX10" i="3"/>
  <c r="BZ11" i="3"/>
  <c r="AQ11" i="3"/>
  <c r="BC10" i="3"/>
  <c r="BU10" i="3"/>
  <c r="BW50" i="3"/>
  <c r="BY50" i="3"/>
  <c r="BX49" i="3"/>
  <c r="BZ50" i="3"/>
  <c r="BW49" i="3"/>
  <c r="BY49" i="3"/>
  <c r="BZ49" i="3"/>
  <c r="BI10" i="3"/>
  <c r="G11" i="3"/>
  <c r="AW19" i="3"/>
  <c r="AW20" i="3"/>
  <c r="CA14" i="3"/>
  <c r="AK10" i="3"/>
  <c r="AE28" i="3"/>
  <c r="Y11" i="3"/>
  <c r="S19" i="3"/>
  <c r="S10" i="3"/>
  <c r="CA69" i="3"/>
  <c r="M29" i="3"/>
  <c r="CA60" i="3"/>
  <c r="G19" i="3"/>
  <c r="BO50" i="3"/>
  <c r="M10" i="3"/>
  <c r="AE10" i="3"/>
  <c r="BI11" i="3"/>
  <c r="BZ10" i="3"/>
  <c r="G28" i="3"/>
  <c r="BO29" i="3"/>
  <c r="BO10" i="3"/>
  <c r="AQ29" i="3"/>
  <c r="BI29" i="3"/>
  <c r="CA42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1" i="3"/>
  <c r="CA73" i="3"/>
  <c r="AK11" i="3"/>
  <c r="M11" i="3"/>
  <c r="AE11" i="3"/>
  <c r="CA15" i="3"/>
  <c r="AK20" i="3"/>
  <c r="BZ20" i="3"/>
  <c r="BC28" i="3"/>
  <c r="AK29" i="3"/>
  <c r="CA41" i="3"/>
  <c r="BC49" i="3"/>
  <c r="CA55" i="3"/>
  <c r="CA65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2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S28" i="3"/>
  <c r="BW29" i="3"/>
  <c r="S29" i="3"/>
  <c r="BX28" i="3"/>
  <c r="M28" i="3"/>
  <c r="M19" i="3"/>
  <c r="S20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68" i="3"/>
  <c r="CA64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CA16" i="3"/>
  <c r="CA25" i="3"/>
  <c r="CA34" i="3"/>
  <c r="BW10" i="3"/>
  <c r="BW19" i="3"/>
  <c r="BW28" i="3"/>
  <c r="BY20" i="3"/>
  <c r="BY29" i="3"/>
  <c r="BC6" i="3" l="1"/>
  <c r="BO6" i="3"/>
  <c r="BY6" i="3"/>
  <c r="AW6" i="3"/>
  <c r="BX6" i="3"/>
  <c r="AW5" i="3"/>
  <c r="BZ6" i="3"/>
  <c r="AQ6" i="3"/>
  <c r="BW6" i="3"/>
  <c r="BZ5" i="3"/>
  <c r="BY5" i="3"/>
  <c r="AQ5" i="3"/>
  <c r="BX5" i="3"/>
  <c r="BW5" i="3"/>
  <c r="AK5" i="3"/>
  <c r="AE6" i="3"/>
  <c r="AE5" i="3"/>
  <c r="S5" i="3"/>
  <c r="BU5" i="3"/>
  <c r="BU6" i="3"/>
  <c r="BI5" i="3"/>
  <c r="BI6" i="3"/>
  <c r="Y6" i="3"/>
  <c r="Y5" i="3"/>
  <c r="S6" i="3"/>
  <c r="CA50" i="3"/>
  <c r="M5" i="3"/>
  <c r="M6" i="3"/>
  <c r="CA10" i="3"/>
  <c r="CA11" i="3"/>
  <c r="CA29" i="3"/>
  <c r="CA49" i="3"/>
  <c r="G6" i="3"/>
  <c r="CA28" i="3"/>
  <c r="G5" i="3"/>
  <c r="CA19" i="3"/>
  <c r="CA20" i="3"/>
  <c r="CA5" i="3" l="1"/>
  <c r="CA6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<sst xmlns="http://schemas.openxmlformats.org/spreadsheetml/2006/main" count="203" uniqueCount="78">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</sst>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5"/>
  <sheetViews>
    <sheetView tabSelected="1" workbookViewId="0">
      <pane xSplit="2" ySplit="7" topLeftCell="AP8" activePane="bottomRight" state="frozen"/>
      <selection pane="topRight" activeCell="C1" sqref="C1"/>
      <selection pane="bottomLeft" activeCell="A8" sqref="A8"/>
      <selection pane="bottomRight" activeCell="BB8" sqref="BB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1" t="s">
        <v>0</v>
      </c>
      <c r="D2" s="41"/>
      <c r="E2" s="41"/>
      <c r="F2" s="41"/>
      <c r="G2" s="41"/>
      <c r="I2" s="41" t="s">
        <v>1</v>
      </c>
      <c r="J2" s="41"/>
      <c r="K2" s="41"/>
      <c r="L2" s="41"/>
      <c r="M2" s="41"/>
      <c r="O2" s="41" t="s">
        <v>2</v>
      </c>
      <c r="P2" s="41"/>
      <c r="Q2" s="41"/>
      <c r="R2" s="41"/>
      <c r="S2" s="41"/>
      <c r="U2" s="41" t="s">
        <v>3</v>
      </c>
      <c r="V2" s="41"/>
      <c r="W2" s="41"/>
      <c r="X2" s="41"/>
      <c r="Y2" s="41"/>
      <c r="AA2" s="41" t="s">
        <v>4</v>
      </c>
      <c r="AB2" s="41"/>
      <c r="AC2" s="41"/>
      <c r="AD2" s="41"/>
      <c r="AE2" s="41"/>
      <c r="AG2" s="41" t="s">
        <v>5</v>
      </c>
      <c r="AH2" s="41"/>
      <c r="AI2" s="41"/>
      <c r="AJ2" s="41"/>
      <c r="AK2" s="41"/>
      <c r="AM2" s="41" t="s">
        <v>6</v>
      </c>
      <c r="AN2" s="41"/>
      <c r="AO2" s="41"/>
      <c r="AP2" s="41"/>
      <c r="AQ2" s="41"/>
      <c r="AS2" s="41" t="s">
        <v>7</v>
      </c>
      <c r="AT2" s="41"/>
      <c r="AU2" s="41"/>
      <c r="AV2" s="41"/>
      <c r="AW2" s="41"/>
      <c r="AY2" s="41" t="s">
        <v>8</v>
      </c>
      <c r="AZ2" s="41"/>
      <c r="BA2" s="41"/>
      <c r="BB2" s="41"/>
      <c r="BC2" s="41"/>
      <c r="BE2" s="41" t="s">
        <v>9</v>
      </c>
      <c r="BF2" s="41"/>
      <c r="BG2" s="41"/>
      <c r="BH2" s="41"/>
      <c r="BI2" s="41"/>
      <c r="BK2" s="41" t="s">
        <v>10</v>
      </c>
      <c r="BL2" s="41"/>
      <c r="BM2" s="41"/>
      <c r="BN2" s="41"/>
      <c r="BO2" s="41"/>
      <c r="BQ2" s="41" t="s">
        <v>11</v>
      </c>
      <c r="BR2" s="41"/>
      <c r="BS2" s="41"/>
      <c r="BT2" s="41"/>
      <c r="BU2" s="41"/>
      <c r="BW2" s="41">
        <v>2024</v>
      </c>
      <c r="BX2" s="41"/>
      <c r="BY2" s="41"/>
      <c r="BZ2" s="41"/>
      <c r="CA2" s="41"/>
    </row>
    <row r="3" spans="1:81" ht="47.25" customHeight="1" x14ac:dyDescent="0.25">
      <c r="A3" s="42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2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2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2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2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2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2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2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2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2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2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2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2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2" t="s">
        <v>18</v>
      </c>
    </row>
    <row r="4" spans="1:81" x14ac:dyDescent="0.25">
      <c r="A4" s="43"/>
      <c r="B4" s="25" t="s">
        <v>19</v>
      </c>
      <c r="C4" s="31"/>
      <c r="D4" s="31"/>
      <c r="E4" s="31"/>
      <c r="F4" s="31"/>
      <c r="G4" s="32"/>
      <c r="I4" s="31"/>
      <c r="J4" s="31"/>
      <c r="K4" s="31"/>
      <c r="L4" s="31"/>
      <c r="M4" s="32"/>
      <c r="O4" s="31"/>
      <c r="P4" s="31"/>
      <c r="Q4" s="31"/>
      <c r="R4" s="31"/>
      <c r="S4" s="32"/>
      <c r="U4" s="31"/>
      <c r="V4" s="31"/>
      <c r="W4" s="31"/>
      <c r="X4" s="31"/>
      <c r="Y4" s="32"/>
      <c r="AA4" s="31"/>
      <c r="AB4" s="31"/>
      <c r="AC4" s="31"/>
      <c r="AD4" s="31"/>
      <c r="AE4" s="32"/>
      <c r="AG4" s="31"/>
      <c r="AH4" s="31"/>
      <c r="AI4" s="31"/>
      <c r="AJ4" s="31"/>
      <c r="AK4" s="32"/>
      <c r="AM4" s="31"/>
      <c r="AN4" s="31"/>
      <c r="AO4" s="31"/>
      <c r="AP4" s="31"/>
      <c r="AQ4" s="32"/>
      <c r="AS4" s="31"/>
      <c r="AT4" s="31"/>
      <c r="AU4" s="31"/>
      <c r="AV4" s="31"/>
      <c r="AW4" s="32"/>
      <c r="AY4" s="31"/>
      <c r="AZ4" s="31"/>
      <c r="BA4" s="31"/>
      <c r="BB4" s="31"/>
      <c r="BC4" s="32"/>
      <c r="BE4" s="31"/>
      <c r="BF4" s="31"/>
      <c r="BG4" s="31"/>
      <c r="BH4" s="31"/>
      <c r="BI4" s="32"/>
      <c r="BK4" s="31"/>
      <c r="BL4" s="31"/>
      <c r="BM4" s="31"/>
      <c r="BN4" s="31"/>
      <c r="BO4" s="32"/>
      <c r="BQ4" s="31"/>
      <c r="BR4" s="31"/>
      <c r="BS4" s="31"/>
      <c r="BT4" s="31"/>
      <c r="BU4" s="32"/>
      <c r="BW4" s="31"/>
      <c r="BX4" s="31"/>
      <c r="BY4" s="31"/>
      <c r="BZ4" s="31"/>
      <c r="CA4" s="32"/>
    </row>
    <row r="5" spans="1:81" x14ac:dyDescent="0.25">
      <c r="A5" s="38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122868263</v>
      </c>
      <c r="AT5" s="6">
        <f t="shared" ref="AT5:AV5" si="7">AT19+AT28+AT10+AT37+AT41+AT45+AT49+AT60+AT64+AT68+AT72+AT76+AT80+AT84+AT88+AT92+AT96+AT100+AT104+AT108+AT112+AT116</f>
        <v>9277013</v>
      </c>
      <c r="AU5" s="6">
        <f>AU19+AU28+AU10+AU37+AU41+AU45+AU49+AU60+AU64+AU68+AU72+AU76+AU80+AU84+AU88+AU92+AU96+AU100+AU104+AU108+AU112+AU116</f>
        <v>95352663</v>
      </c>
      <c r="AV5" s="6">
        <f t="shared" si="7"/>
        <v>20152914.300000001</v>
      </c>
      <c r="AW5" s="6">
        <f>SUM(AS5:AV5)</f>
        <v>247650853.30000001</v>
      </c>
      <c r="AY5" s="6">
        <f>AY19+AY28+AY10+AY37+AY41+AY45+AY49+AY60+AY64+AY68+AY72+AY76+AY80+AY84+AY88+AY92+AY96+AY100+AY104+AY108+AY112+AY116</f>
        <v>138630276</v>
      </c>
      <c r="AZ5" s="6">
        <f t="shared" ref="AZ5:BB5" si="8">AZ19+AZ28+AZ10+AZ37+AZ41+AZ45+AZ49+AZ60+AZ64+AZ68+AZ72+AZ76+AZ80+AZ84+AZ88+AZ92+AZ96+AZ100+AZ104+AZ108+AZ112+AZ116</f>
        <v>9038039</v>
      </c>
      <c r="BA5" s="6">
        <f t="shared" si="8"/>
        <v>86206656</v>
      </c>
      <c r="BB5" s="6">
        <f t="shared" si="8"/>
        <v>17743904</v>
      </c>
      <c r="BC5" s="6">
        <f>SUM(AY5:BB5)</f>
        <v>251618875</v>
      </c>
      <c r="BD5" s="7"/>
      <c r="BE5" s="6">
        <f>BE19+BE28+BE10+BE37+BE41+BE45+BE49+BE60+BE64+BE68+BE72+BE76+BE80+BE84+BE88+BE92+BE96+BE100+BE104+BE108+BE112+BE116</f>
        <v>0</v>
      </c>
      <c r="BF5" s="6">
        <f t="shared" ref="BF5:BH5" si="9">BF19+BF28+BF10+BF37+BF41+BF45+BF49+BF60+BF64+BF68+BF72+BF76+BF80+BF84+BF88+BF92+BF96+BF100+BF104+BF108+BF112+BF116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BK19+BK28+BK10+BK37+BK41+BK45+BK49+BK60+BK64+BK68+BK72+BK76+BK80+BK84+BK88+BK92+BK96+BK100+BK104+BK108+BK112+BK116</f>
        <v>0</v>
      </c>
      <c r="BL5" s="6">
        <f t="shared" ref="BL5:BN5" si="10">BL19+BL28+BL10+BL37+BL41+BL45+BL49+BL60+BL64+BL68+BL72+BL76+BL80+BL84+BL88+BL92+BL96+BL100+BL104+BL108+BL112+BL116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BQ19+BQ28+BQ10+BQ37+BQ41+BQ45+BQ49+BQ60+BQ64+BQ68+BQ72+BQ76+BQ80+BQ84+BQ88+BQ92+BQ96+BQ100+BQ104+BQ108+BQ112+BQ116</f>
        <v>0</v>
      </c>
      <c r="BR5" s="6">
        <f t="shared" ref="BR5:BT5" si="11">BR19+BR28+BR10+BR37+BR41+BR45+BR49+BR60+BR64+BR68+BR72+BR76+BR80+BR84+BR88+BR92+BR96+BR100+BR104+BR108+BR112+BR116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BW19+BW28+BW10+BW37+BW41+BW45+BW49+BW60+BW64+BW68+BW72+BW76+BW80+BW84+BW88+BW92+BW96+BW100+BW104+BW108+BW112+BW116</f>
        <v>1219807739</v>
      </c>
      <c r="BX5" s="6">
        <f t="shared" ref="BX5:BZ5" si="12">BX19+BX28+BX10+BX37+BX41+BX45+BX49+BX60+BX64+BX68+BX72+BX76+BX80+BX84+BX88+BX92+BX96+BX100+BX104+BX108+BX112+BX116</f>
        <v>79814321</v>
      </c>
      <c r="BY5" s="6">
        <f t="shared" si="12"/>
        <v>763721815</v>
      </c>
      <c r="BZ5" s="6">
        <f t="shared" si="12"/>
        <v>173950290.30000001</v>
      </c>
      <c r="CA5" s="6">
        <f>SUM(BW5:BZ5)</f>
        <v>2237294165.3000002</v>
      </c>
    </row>
    <row r="6" spans="1:81" x14ac:dyDescent="0.25">
      <c r="A6" s="38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19.775199999999998</v>
      </c>
      <c r="AT6" s="8">
        <f t="shared" ref="AT6:AV6" si="20">AT20+AT29+AT11+AT38+AT42+AT46+AT50+AT61+AT65+AT69+AT73+AT77+AT81+AT85+AT89+AT93+AT97+AT101+AT105+AT109+AT113+AT117</f>
        <v>9.1272000000000002</v>
      </c>
      <c r="AU6" s="8">
        <f t="shared" si="20"/>
        <v>103.39897999999999</v>
      </c>
      <c r="AV6" s="8">
        <f t="shared" si="20"/>
        <v>7.396782</v>
      </c>
      <c r="AW6" s="8">
        <f>SUM(AS6:AV6)</f>
        <v>139.698162</v>
      </c>
      <c r="AY6" s="8">
        <f>AY20+AY29+AY11+AY38+AY42+AY46+AY50+AY61+AY65+AY69+AY73+AY77+AY81+AY85+AY89+AY93+AY97+AY101+AY105+AY109+AY113+AY117</f>
        <v>61.236204999999991</v>
      </c>
      <c r="AZ6" s="8">
        <f t="shared" ref="AZ6:BB6" si="21">AZ20+AZ29+AZ11+AZ38+AZ42+AZ46+AZ50+AZ61+AZ65+AZ69+AZ73+AZ77+AZ81+AZ85+AZ89+AZ93+AZ97+AZ101+AZ105+AZ109+AZ113+AZ117</f>
        <v>9.1698489999999993</v>
      </c>
      <c r="BA6" s="8">
        <f t="shared" si="21"/>
        <v>97.468848000000008</v>
      </c>
      <c r="BB6" s="8">
        <f t="shared" si="21"/>
        <v>6.665684999999999</v>
      </c>
      <c r="BC6" s="8">
        <f>SUM(AY6:BB6)</f>
        <v>174.54058699999999</v>
      </c>
      <c r="BE6" s="8">
        <f>BE20+BE29+BE11+BE38+BE42+BE46+BE50+BE61+BE65+BE69+BE73+BE77+BE81+BE85+BE89+BE93+BE97+BE101+BE105+BE109+BE113+BE117</f>
        <v>0</v>
      </c>
      <c r="BF6" s="8">
        <f t="shared" ref="BF6:BH6" si="22">BF20+BF29+BF11+BF38+BF42+BF46+BF50+BF61+BF65+BF69+BF73+BF77+BF81+BF85+BF89+BF93+BF97+BF101+BF105+BF109+BF113+BF117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BK20+BK29+BK11+BK38+BK42+BK46+BK50+BK61+BK65+BK69+BK73+BK77+BK81+BK85+BK89+BK93+BK97+BK101+BK105+BK109+BK113+BK117</f>
        <v>0</v>
      </c>
      <c r="BL6" s="8">
        <f t="shared" ref="BL6:BN6" si="23">BL20+BL29+BL11+BL38+BL42+BL46+BL50+BL61+BL65+BL69+BL73+BL77+BL81+BL85+BL89+BL93+BL97+BL101+BL105+BL109+BL113+BL117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BQ20+BQ29+BQ11+BQ38+BQ42+BQ46+BQ50+BQ61+BQ65+BQ69+BQ73+BQ77+BQ81+BQ85+BQ89+BQ93+BQ97+BQ101+BQ105+BQ109+BQ113+BQ117</f>
        <v>0</v>
      </c>
      <c r="BR6" s="8">
        <f t="shared" ref="BR6:BT6" si="24">BR20+BR29+BR11+BR38+BR42+BR46+BR50+BR61+BR65+BR69+BR73+BR77+BR81+BR85+BR89+BR93+BR97+BR101+BR105+BR109+BR113+BR117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BW20+BW29+BW11+BW38+BW42+BW46+BW50+BW61+BW65+BW69+BW73+BW77+BW81+BW85+BW89+BW93+BW97+BW101+BW105+BW109+BW113+BW117</f>
        <v>539.02140499999996</v>
      </c>
      <c r="BX6" s="8">
        <f t="shared" ref="BX6:BZ6" si="25">BX20+BX29+BX11+BX38+BX42+BX46+BX50+BX61+BX65+BX69+BX73+BX77+BX81+BX85+BX89+BX93+BX97+BX101+BX105+BX109+BX113+BX117</f>
        <v>75.972549000000001</v>
      </c>
      <c r="BY6" s="8">
        <f t="shared" si="25"/>
        <v>814.87743799999998</v>
      </c>
      <c r="BZ6" s="8">
        <f t="shared" si="25"/>
        <v>58.632866000000021</v>
      </c>
      <c r="CA6" s="8">
        <f>SUM(BW6:BZ6)</f>
        <v>1488.5042579999999</v>
      </c>
    </row>
    <row r="7" spans="1:81" x14ac:dyDescent="0.25">
      <c r="A7" s="27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>
        <v>72845422</v>
      </c>
      <c r="AT7" s="9">
        <v>329934</v>
      </c>
      <c r="AU7" s="9">
        <v>11068716</v>
      </c>
      <c r="AV7" s="9">
        <v>8618499</v>
      </c>
      <c r="AW7" s="9">
        <f>SUM(AS7:AV7)</f>
        <v>92862571</v>
      </c>
      <c r="AY7" s="9">
        <v>80731767</v>
      </c>
      <c r="AZ7" s="9">
        <v>249651</v>
      </c>
      <c r="BA7" s="9">
        <v>9985495</v>
      </c>
      <c r="BB7" s="9">
        <v>7720494</v>
      </c>
      <c r="BC7" s="9">
        <f>SUM(AY7:BB7)</f>
        <v>98687407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671649415</v>
      </c>
      <c r="BX7" s="9">
        <f t="shared" ref="BX7:BZ7" si="26">D7+J7+P7+V7+AB7+AH7+AN7+AT7+AZ7+BF7+BL7+BR7</f>
        <v>2618422</v>
      </c>
      <c r="BY7" s="9">
        <f t="shared" si="26"/>
        <v>89063279</v>
      </c>
      <c r="BZ7" s="9">
        <f t="shared" si="26"/>
        <v>68518186</v>
      </c>
      <c r="CA7" s="9">
        <f>SUM(BW7:BZ7)</f>
        <v>831849302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63629074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32085105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32085105</v>
      </c>
      <c r="AY10" s="16">
        <f>AY13+AY15</f>
        <v>50843509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50843509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421018949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421018949</v>
      </c>
      <c r="CB10" s="7"/>
      <c r="CC10" s="7"/>
    </row>
    <row r="11" spans="1:81" x14ac:dyDescent="0.25">
      <c r="A11" s="30"/>
      <c r="B11" s="15" t="s">
        <v>22</v>
      </c>
      <c r="C11" s="18">
        <f>C14+C16</f>
        <v>80.085000000000008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6.9859999999999998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6.9859999999999998</v>
      </c>
      <c r="AY11" s="18">
        <f>AY14+AY16</f>
        <v>47.973999999999997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47.973999999999997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399.23500000000001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399.23500000000001</v>
      </c>
      <c r="CB11" s="7"/>
      <c r="CC11" s="7"/>
    </row>
    <row r="12" spans="1:81" x14ac:dyDescent="0.25">
      <c r="A12" s="39" t="s">
        <v>26</v>
      </c>
      <c r="B12" s="40"/>
      <c r="C12" s="40"/>
      <c r="D12" s="40"/>
      <c r="E12" s="40"/>
      <c r="F12" s="40"/>
      <c r="G12" s="40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3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>
        <v>31802889</v>
      </c>
      <c r="AT13" s="20"/>
      <c r="AU13" s="20"/>
      <c r="AV13" s="20"/>
      <c r="AW13" s="21">
        <f>SUM(AS13:AV13)</f>
        <v>31802889</v>
      </c>
      <c r="AY13" s="20">
        <v>39813565</v>
      </c>
      <c r="AZ13" s="20"/>
      <c r="BA13" s="20"/>
      <c r="BB13" s="20"/>
      <c r="BC13" s="21">
        <f>SUM(AY13:BB13)</f>
        <v>39813565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8">C13+I13+O13+U13+AA13+AG13+AM13+AS13+AY13+BE13+BK13+BQ13</f>
        <v>297426824</v>
      </c>
      <c r="BX13" s="20">
        <f t="shared" si="28"/>
        <v>0</v>
      </c>
      <c r="BY13" s="20">
        <f t="shared" si="28"/>
        <v>0</v>
      </c>
      <c r="BZ13" s="20">
        <f t="shared" si="28"/>
        <v>0</v>
      </c>
      <c r="CA13" s="21">
        <f>SUM(BW13:BZ13)</f>
        <v>297426824</v>
      </c>
      <c r="CB13" s="7"/>
      <c r="CC13" s="7"/>
    </row>
    <row r="14" spans="1:81" x14ac:dyDescent="0.25">
      <c r="A14" s="33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>
        <v>6.4489999999999998</v>
      </c>
      <c r="AT14" s="23"/>
      <c r="AU14" s="23"/>
      <c r="AV14" s="23"/>
      <c r="AW14" s="23">
        <f>SUM(AS14:AV14)</f>
        <v>6.4489999999999998</v>
      </c>
      <c r="AY14" s="23">
        <v>6.8760000000000003</v>
      </c>
      <c r="AZ14" s="23"/>
      <c r="BA14" s="23"/>
      <c r="BB14" s="23"/>
      <c r="BC14" s="23">
        <f>SUM(AY14:BB14)</f>
        <v>6.8760000000000003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71.774000000000001</v>
      </c>
      <c r="BX14" s="23">
        <f t="shared" si="28"/>
        <v>0</v>
      </c>
      <c r="BY14" s="23">
        <f t="shared" si="28"/>
        <v>0</v>
      </c>
      <c r="BZ14" s="23">
        <f t="shared" si="28"/>
        <v>0</v>
      </c>
      <c r="CA14" s="23">
        <f>SUM(BW14:BZ14)</f>
        <v>71.774000000000001</v>
      </c>
    </row>
    <row r="15" spans="1:81" x14ac:dyDescent="0.25">
      <c r="A15" s="34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>
        <v>282216</v>
      </c>
      <c r="AT15" s="20"/>
      <c r="AU15" s="20"/>
      <c r="AV15" s="20"/>
      <c r="AW15" s="21">
        <f>SUM(AS15:AV15)</f>
        <v>282216</v>
      </c>
      <c r="AY15" s="20">
        <v>11029944</v>
      </c>
      <c r="AZ15" s="20"/>
      <c r="BA15" s="20"/>
      <c r="BB15" s="20"/>
      <c r="BC15" s="21">
        <f>SUM(AY15:BB15)</f>
        <v>11029944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123592125</v>
      </c>
      <c r="BX15" s="20">
        <f t="shared" si="28"/>
        <v>0</v>
      </c>
      <c r="BY15" s="20">
        <f t="shared" si="28"/>
        <v>0</v>
      </c>
      <c r="BZ15" s="20">
        <f t="shared" si="28"/>
        <v>0</v>
      </c>
      <c r="CA15" s="21">
        <f>SUM(BW15:BZ15)</f>
        <v>123592125</v>
      </c>
    </row>
    <row r="16" spans="1:81" x14ac:dyDescent="0.25">
      <c r="A16" s="35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>
        <v>0.53700000000000003</v>
      </c>
      <c r="AT16" s="23"/>
      <c r="AU16" s="23"/>
      <c r="AV16" s="23"/>
      <c r="AW16" s="23">
        <f>SUM(AS16:AV16)</f>
        <v>0.53700000000000003</v>
      </c>
      <c r="AY16" s="23">
        <v>41.097999999999999</v>
      </c>
      <c r="AZ16" s="23"/>
      <c r="BA16" s="23"/>
      <c r="BB16" s="23"/>
      <c r="BC16" s="23">
        <f>SUM(AY16:BB16)</f>
        <v>41.097999999999999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327.46100000000001</v>
      </c>
      <c r="BX16" s="23">
        <f t="shared" si="28"/>
        <v>0</v>
      </c>
      <c r="BY16" s="23">
        <f t="shared" si="28"/>
        <v>0</v>
      </c>
      <c r="BZ16" s="23">
        <f t="shared" si="28"/>
        <v>0</v>
      </c>
      <c r="CA16" s="23">
        <f>SUM(BW16:BZ16)</f>
        <v>327.46100000000001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56</v>
      </c>
      <c r="B19" s="15" t="s">
        <v>21</v>
      </c>
      <c r="C19" s="16">
        <f>C22+C24</f>
        <v>52367307</v>
      </c>
      <c r="D19" s="16">
        <f t="shared" ref="D19:F20" si="29">D22+D24</f>
        <v>5223834</v>
      </c>
      <c r="E19" s="16">
        <f t="shared" si="29"/>
        <v>58705365</v>
      </c>
      <c r="F19" s="16">
        <f t="shared" si="29"/>
        <v>13235438</v>
      </c>
      <c r="G19" s="16">
        <f>SUM(C19:F19)</f>
        <v>129531944</v>
      </c>
      <c r="I19" s="16">
        <f t="shared" ref="I19:L20" si="30">I22+I24</f>
        <v>54559526</v>
      </c>
      <c r="J19" s="16">
        <f t="shared" si="30"/>
        <v>4928199</v>
      </c>
      <c r="K19" s="16">
        <f t="shared" si="30"/>
        <v>54322895</v>
      </c>
      <c r="L19" s="16">
        <f t="shared" si="30"/>
        <v>11843657</v>
      </c>
      <c r="M19" s="16">
        <f>SUM(I19:L19)</f>
        <v>125654277</v>
      </c>
      <c r="O19" s="16">
        <f t="shared" ref="O19:R20" si="31">O22+O24</f>
        <v>54563790</v>
      </c>
      <c r="P19" s="16">
        <f t="shared" si="31"/>
        <v>5492397</v>
      </c>
      <c r="Q19" s="16">
        <f t="shared" si="31"/>
        <v>56905306</v>
      </c>
      <c r="R19" s="16">
        <f t="shared" si="31"/>
        <v>11993498</v>
      </c>
      <c r="S19" s="16">
        <f>SUM(O19:R19)</f>
        <v>128954991</v>
      </c>
      <c r="T19" s="7"/>
      <c r="U19" s="16">
        <f t="shared" ref="U19:X20" si="32">U22+U24</f>
        <v>51630504</v>
      </c>
      <c r="V19" s="16">
        <f t="shared" si="32"/>
        <v>5209407</v>
      </c>
      <c r="W19" s="16">
        <f t="shared" si="32"/>
        <v>52170219</v>
      </c>
      <c r="X19" s="16">
        <f t="shared" si="32"/>
        <v>10240130</v>
      </c>
      <c r="Y19" s="16">
        <f>SUM(U19:X19)</f>
        <v>119250260</v>
      </c>
      <c r="AA19" s="16">
        <f t="shared" ref="AA19:AD20" si="33">AA22+AA24</f>
        <v>51989256</v>
      </c>
      <c r="AB19" s="16">
        <f t="shared" si="33"/>
        <v>5352836</v>
      </c>
      <c r="AC19" s="16">
        <f t="shared" si="33"/>
        <v>54561949</v>
      </c>
      <c r="AD19" s="16">
        <f t="shared" si="33"/>
        <v>10316492</v>
      </c>
      <c r="AE19" s="16">
        <f>SUM(AA19:AD19)</f>
        <v>122220533</v>
      </c>
      <c r="AG19" s="16">
        <f t="shared" ref="AG19:AJ20" si="34">AG22+AG24</f>
        <v>59133433</v>
      </c>
      <c r="AH19" s="16">
        <f t="shared" si="34"/>
        <v>6026768</v>
      </c>
      <c r="AI19" s="16">
        <f t="shared" si="34"/>
        <v>64274397</v>
      </c>
      <c r="AJ19" s="16">
        <f t="shared" si="34"/>
        <v>12342660</v>
      </c>
      <c r="AK19" s="16">
        <f>SUM(AG19:AJ19)</f>
        <v>141777258</v>
      </c>
      <c r="AL19" s="7"/>
      <c r="AM19" s="16">
        <f t="shared" ref="AM19:AP20" si="35">AM22+AM24</f>
        <v>56095970</v>
      </c>
      <c r="AN19" s="16">
        <f t="shared" si="35"/>
        <v>6901143</v>
      </c>
      <c r="AO19" s="16">
        <f t="shared" si="35"/>
        <v>71700881</v>
      </c>
      <c r="AP19" s="16">
        <f t="shared" si="35"/>
        <v>14295469</v>
      </c>
      <c r="AQ19" s="16">
        <f>SUM(AM19:AP19)</f>
        <v>148993463</v>
      </c>
      <c r="AS19" s="16">
        <f t="shared" ref="AS19:AV20" si="36">AS22+AS24</f>
        <v>56373035</v>
      </c>
      <c r="AT19" s="16">
        <f t="shared" si="36"/>
        <v>6182833</v>
      </c>
      <c r="AU19" s="16">
        <f t="shared" si="36"/>
        <v>71206133</v>
      </c>
      <c r="AV19" s="16">
        <f t="shared" si="36"/>
        <v>13397678</v>
      </c>
      <c r="AW19" s="16">
        <f>SUM(AS19:AV19)</f>
        <v>147159679</v>
      </c>
      <c r="AY19" s="16">
        <f t="shared" ref="AY19:BB20" si="37">AY22+AY24</f>
        <v>55852511</v>
      </c>
      <c r="AZ19" s="16">
        <f t="shared" si="37"/>
        <v>6185899</v>
      </c>
      <c r="BA19" s="16">
        <f t="shared" si="37"/>
        <v>64045789</v>
      </c>
      <c r="BB19" s="16">
        <f t="shared" si="37"/>
        <v>11748995</v>
      </c>
      <c r="BC19" s="16">
        <f>SUM(AY19:BB19)</f>
        <v>137833194</v>
      </c>
      <c r="BD19" s="7"/>
      <c r="BE19" s="16">
        <f t="shared" ref="BE19:BH20" si="38">BE22+BE24</f>
        <v>0</v>
      </c>
      <c r="BF19" s="16">
        <f t="shared" si="38"/>
        <v>0</v>
      </c>
      <c r="BG19" s="16">
        <f t="shared" si="38"/>
        <v>0</v>
      </c>
      <c r="BH19" s="16">
        <f t="shared" si="38"/>
        <v>0</v>
      </c>
      <c r="BI19" s="16">
        <f>SUM(BE19:BH19)</f>
        <v>0</v>
      </c>
      <c r="BK19" s="16">
        <f t="shared" ref="BK19:BN20" si="39">BK22+BK24</f>
        <v>0</v>
      </c>
      <c r="BL19" s="16">
        <f t="shared" si="39"/>
        <v>0</v>
      </c>
      <c r="BM19" s="16">
        <f t="shared" si="39"/>
        <v>0</v>
      </c>
      <c r="BN19" s="16">
        <f t="shared" si="39"/>
        <v>0</v>
      </c>
      <c r="BO19" s="16">
        <f>SUM(BK19:BN19)</f>
        <v>0</v>
      </c>
      <c r="BQ19" s="16">
        <f t="shared" ref="BQ19:BT20" si="40">BQ22+BQ24</f>
        <v>0</v>
      </c>
      <c r="BR19" s="16">
        <f t="shared" si="40"/>
        <v>0</v>
      </c>
      <c r="BS19" s="16">
        <f t="shared" si="40"/>
        <v>0</v>
      </c>
      <c r="BT19" s="16">
        <f t="shared" si="40"/>
        <v>0</v>
      </c>
      <c r="BU19" s="16">
        <f>SUM(BQ19:BT19)</f>
        <v>0</v>
      </c>
      <c r="BW19" s="16">
        <f t="shared" ref="BW19:BZ20" si="41">BW22+BW24</f>
        <v>492565332</v>
      </c>
      <c r="BX19" s="16">
        <f t="shared" si="41"/>
        <v>51503316</v>
      </c>
      <c r="BY19" s="16">
        <f t="shared" si="41"/>
        <v>547892934</v>
      </c>
      <c r="BZ19" s="16">
        <f t="shared" si="41"/>
        <v>109414017</v>
      </c>
      <c r="CA19" s="16">
        <f>SUM(BW19:BZ19)</f>
        <v>1201375599</v>
      </c>
    </row>
    <row r="20" spans="1:79" ht="19.5" customHeight="1" x14ac:dyDescent="0.25">
      <c r="A20" s="30"/>
      <c r="B20" s="15" t="s">
        <v>22</v>
      </c>
      <c r="C20" s="18">
        <f>C23+C25</f>
        <v>9.4999999999999998E-3</v>
      </c>
      <c r="D20" s="18">
        <f t="shared" si="29"/>
        <v>6.1905000000000001</v>
      </c>
      <c r="E20" s="18">
        <f t="shared" si="29"/>
        <v>76.097099999999998</v>
      </c>
      <c r="F20" s="18">
        <f t="shared" si="29"/>
        <v>6.3612000000000002</v>
      </c>
      <c r="G20" s="18">
        <f>SUM(C20:F20)</f>
        <v>88.658299999999997</v>
      </c>
      <c r="I20" s="18">
        <f t="shared" si="30"/>
        <v>6.4999999999999997E-3</v>
      </c>
      <c r="J20" s="18">
        <f t="shared" si="30"/>
        <v>5.9654999999999996</v>
      </c>
      <c r="K20" s="18">
        <f t="shared" si="30"/>
        <v>73.22529999999999</v>
      </c>
      <c r="L20" s="18">
        <f t="shared" si="30"/>
        <v>5.5876000000000001</v>
      </c>
      <c r="M20" s="18">
        <f>SUM(I20:L20)</f>
        <v>84.784899999999979</v>
      </c>
      <c r="O20" s="18">
        <f t="shared" si="31"/>
        <v>3.3E-3</v>
      </c>
      <c r="P20" s="18">
        <f t="shared" si="31"/>
        <v>6.0510999999999999</v>
      </c>
      <c r="Q20" s="18">
        <f t="shared" si="31"/>
        <v>73.616849999999999</v>
      </c>
      <c r="R20" s="18">
        <f t="shared" si="31"/>
        <v>5.4736000000000002</v>
      </c>
      <c r="S20" s="18">
        <f>SUM(O20:R20)</f>
        <v>85.144850000000005</v>
      </c>
      <c r="U20" s="18">
        <f t="shared" si="32"/>
        <v>8.8000000000000005E-3</v>
      </c>
      <c r="V20" s="18">
        <f t="shared" si="32"/>
        <v>6.1082999999999998</v>
      </c>
      <c r="W20" s="18">
        <f t="shared" si="32"/>
        <v>71.92071</v>
      </c>
      <c r="X20" s="18">
        <f t="shared" si="32"/>
        <v>5.4242999999999997</v>
      </c>
      <c r="Y20" s="18">
        <f>SUM(U20:X20)</f>
        <v>83.462109999999996</v>
      </c>
      <c r="AA20" s="18">
        <f t="shared" si="33"/>
        <v>0.20410000000000003</v>
      </c>
      <c r="AB20" s="18">
        <f t="shared" si="33"/>
        <v>6.7667000000000002</v>
      </c>
      <c r="AC20" s="18">
        <f t="shared" si="33"/>
        <v>74.307850000000045</v>
      </c>
      <c r="AD20" s="18">
        <f t="shared" si="33"/>
        <v>5.7351000000000001</v>
      </c>
      <c r="AE20" s="18">
        <f>SUM(AA20:AD20)</f>
        <v>87.013750000000044</v>
      </c>
      <c r="AG20" s="18">
        <f t="shared" si="34"/>
        <v>9.6000000000000009E-3</v>
      </c>
      <c r="AH20" s="18">
        <f t="shared" si="34"/>
        <v>7.802999999999999</v>
      </c>
      <c r="AI20" s="18">
        <f t="shared" si="34"/>
        <v>89.724620000000002</v>
      </c>
      <c r="AJ20" s="18">
        <f t="shared" si="34"/>
        <v>7.0047000000000148</v>
      </c>
      <c r="AK20" s="18">
        <f>SUM(AG20:AJ20)</f>
        <v>104.54192000000002</v>
      </c>
      <c r="AM20" s="18">
        <f t="shared" si="35"/>
        <v>2.12E-2</v>
      </c>
      <c r="AN20" s="18">
        <f t="shared" si="35"/>
        <v>8.1644000000000005</v>
      </c>
      <c r="AO20" s="18">
        <f t="shared" si="35"/>
        <v>95.539179999999988</v>
      </c>
      <c r="AP20" s="18">
        <f t="shared" si="35"/>
        <v>7.7768000000000024</v>
      </c>
      <c r="AQ20" s="18">
        <f>SUM(AM20:AP20)</f>
        <v>111.50157999999999</v>
      </c>
      <c r="AS20" s="18">
        <f t="shared" si="36"/>
        <v>6.1999999999999998E-3</v>
      </c>
      <c r="AT20" s="18">
        <f t="shared" si="36"/>
        <v>7.3502000000000001</v>
      </c>
      <c r="AU20" s="18">
        <f t="shared" si="36"/>
        <v>94.478980000000007</v>
      </c>
      <c r="AV20" s="18">
        <f t="shared" si="36"/>
        <v>7.2327000000000004</v>
      </c>
      <c r="AW20" s="18">
        <f>SUM(AS20:AV20)</f>
        <v>109.06807999999999</v>
      </c>
      <c r="AY20" s="18">
        <f t="shared" si="37"/>
        <v>3.1205E-2</v>
      </c>
      <c r="AZ20" s="18">
        <f t="shared" si="37"/>
        <v>7.6538490000000001</v>
      </c>
      <c r="BA20" s="18">
        <f t="shared" si="37"/>
        <v>88.600847999999999</v>
      </c>
      <c r="BB20" s="18">
        <f t="shared" si="37"/>
        <v>6.4984849999999996</v>
      </c>
      <c r="BC20" s="18">
        <f>SUM(AY20:BB20)</f>
        <v>102.784387</v>
      </c>
      <c r="BE20" s="18">
        <f t="shared" si="38"/>
        <v>0</v>
      </c>
      <c r="BF20" s="18">
        <f t="shared" si="38"/>
        <v>0</v>
      </c>
      <c r="BG20" s="18">
        <f t="shared" si="38"/>
        <v>0</v>
      </c>
      <c r="BH20" s="18">
        <f t="shared" si="38"/>
        <v>0</v>
      </c>
      <c r="BI20" s="18">
        <f>SUM(BE20:BH20)</f>
        <v>0</v>
      </c>
      <c r="BK20" s="18">
        <f t="shared" si="39"/>
        <v>0</v>
      </c>
      <c r="BL20" s="18">
        <f t="shared" si="39"/>
        <v>0</v>
      </c>
      <c r="BM20" s="18">
        <f t="shared" si="39"/>
        <v>0</v>
      </c>
      <c r="BN20" s="18">
        <f t="shared" si="39"/>
        <v>0</v>
      </c>
      <c r="BO20" s="18">
        <f>SUM(BK20:BN20)</f>
        <v>0</v>
      </c>
      <c r="BQ20" s="18">
        <f t="shared" si="40"/>
        <v>0</v>
      </c>
      <c r="BR20" s="18">
        <f t="shared" si="40"/>
        <v>0</v>
      </c>
      <c r="BS20" s="18">
        <f t="shared" si="40"/>
        <v>0</v>
      </c>
      <c r="BT20" s="18">
        <f t="shared" si="40"/>
        <v>0</v>
      </c>
      <c r="BU20" s="18">
        <f>SUM(BQ20:BT20)</f>
        <v>0</v>
      </c>
      <c r="BW20" s="18">
        <f t="shared" si="41"/>
        <v>0.30040499999999998</v>
      </c>
      <c r="BX20" s="18">
        <f t="shared" si="41"/>
        <v>62.053548999999997</v>
      </c>
      <c r="BY20" s="18">
        <f t="shared" si="41"/>
        <v>737.511438</v>
      </c>
      <c r="BZ20" s="18">
        <f t="shared" si="41"/>
        <v>57.09448500000002</v>
      </c>
      <c r="CA20" s="18">
        <f>SUM(BW20:BZ20)</f>
        <v>856.95987700000001</v>
      </c>
    </row>
    <row r="21" spans="1:79" x14ac:dyDescent="0.25">
      <c r="A21" s="39" t="s">
        <v>26</v>
      </c>
      <c r="B21" s="40"/>
      <c r="C21" s="40"/>
      <c r="D21" s="40"/>
      <c r="E21" s="40"/>
      <c r="F21" s="40"/>
      <c r="G21" s="40"/>
    </row>
    <row r="22" spans="1:79" x14ac:dyDescent="0.25">
      <c r="A22" s="33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>
        <v>56373035</v>
      </c>
      <c r="AT22" s="20">
        <v>6180319</v>
      </c>
      <c r="AU22" s="20">
        <v>70630023</v>
      </c>
      <c r="AV22" s="20">
        <v>13378839</v>
      </c>
      <c r="AW22" s="21">
        <f>SUM(AS22:AV22)</f>
        <v>146562216</v>
      </c>
      <c r="AY22" s="20">
        <v>55852511</v>
      </c>
      <c r="AZ22" s="20">
        <v>6183381</v>
      </c>
      <c r="BA22" s="20">
        <v>63593105</v>
      </c>
      <c r="BB22" s="20">
        <v>11731212</v>
      </c>
      <c r="BC22" s="21">
        <f>SUM(AY22:BB22)</f>
        <v>137360209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2">C22+I22+O22+U22+AA22+AG22+AM22+AS22+AY22+BE22+BK22+BQ22</f>
        <v>492565332</v>
      </c>
      <c r="BX22" s="20">
        <f t="shared" si="42"/>
        <v>51474460</v>
      </c>
      <c r="BY22" s="20">
        <f t="shared" si="42"/>
        <v>545396991</v>
      </c>
      <c r="BZ22" s="20">
        <f t="shared" si="42"/>
        <v>109319207</v>
      </c>
      <c r="CA22" s="21">
        <f>SUM(BW22:BZ22)</f>
        <v>1198755990</v>
      </c>
    </row>
    <row r="23" spans="1:79" x14ac:dyDescent="0.25">
      <c r="A23" s="33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>
        <v>6.1999999999999998E-3</v>
      </c>
      <c r="AT23" s="23">
        <v>7.3502000000000001</v>
      </c>
      <c r="AU23" s="23">
        <v>94.0869</v>
      </c>
      <c r="AV23" s="23">
        <v>7.2327000000000004</v>
      </c>
      <c r="AW23" s="23">
        <f>SUM(AS23:AV23)</f>
        <v>108.67599999999999</v>
      </c>
      <c r="AY23" s="23">
        <v>3.1205E-2</v>
      </c>
      <c r="AZ23" s="23">
        <v>7.6538490000000001</v>
      </c>
      <c r="BA23" s="23">
        <v>88.209537999999995</v>
      </c>
      <c r="BB23" s="23">
        <v>6.4984849999999996</v>
      </c>
      <c r="BC23" s="23">
        <f>SUM(AY23:BB23)</f>
        <v>102.39307699999999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2"/>
        <v>0.30040499999999998</v>
      </c>
      <c r="BX23" s="23">
        <f t="shared" si="42"/>
        <v>62.053548999999997</v>
      </c>
      <c r="BY23" s="23">
        <f t="shared" si="42"/>
        <v>732.71153800000002</v>
      </c>
      <c r="BZ23" s="23">
        <f t="shared" si="42"/>
        <v>57.09448500000002</v>
      </c>
      <c r="CA23" s="23">
        <f>SUM(BW23:BZ23)</f>
        <v>852.15997700000003</v>
      </c>
    </row>
    <row r="24" spans="1:79" x14ac:dyDescent="0.25">
      <c r="A24" s="34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>
        <v>2514</v>
      </c>
      <c r="AU24" s="20">
        <v>576110</v>
      </c>
      <c r="AV24" s="20">
        <v>18839</v>
      </c>
      <c r="AW24" s="21">
        <f>SUM(AS24:AV24)</f>
        <v>597463</v>
      </c>
      <c r="AY24" s="20"/>
      <c r="AZ24" s="20">
        <v>2518</v>
      </c>
      <c r="BA24" s="20">
        <v>452684</v>
      </c>
      <c r="BB24" s="20">
        <v>17783</v>
      </c>
      <c r="BC24" s="21">
        <f>SUM(AY24:BB24)</f>
        <v>472985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2"/>
        <v>0</v>
      </c>
      <c r="BX24" s="20">
        <f t="shared" si="42"/>
        <v>28856</v>
      </c>
      <c r="BY24" s="20">
        <f t="shared" si="42"/>
        <v>2495943</v>
      </c>
      <c r="BZ24" s="20">
        <f t="shared" si="42"/>
        <v>94810</v>
      </c>
      <c r="CA24" s="21">
        <f>SUM(BW24:BZ24)</f>
        <v>2619609</v>
      </c>
    </row>
    <row r="25" spans="1:79" x14ac:dyDescent="0.25">
      <c r="A25" s="35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>
        <v>0.39207999999999998</v>
      </c>
      <c r="AV25" s="23"/>
      <c r="AW25" s="23">
        <f>SUM(AS25:AV25)</f>
        <v>0.39207999999999998</v>
      </c>
      <c r="AY25" s="23"/>
      <c r="AZ25" s="23"/>
      <c r="BA25" s="23">
        <v>0.39130999999999999</v>
      </c>
      <c r="BB25" s="23"/>
      <c r="BC25" s="23">
        <f>SUM(AY25:BB25)</f>
        <v>0.39130999999999999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2"/>
        <v>0</v>
      </c>
      <c r="BX25" s="23">
        <f t="shared" si="42"/>
        <v>0</v>
      </c>
      <c r="BY25" s="23">
        <f t="shared" si="42"/>
        <v>4.7999000000000001</v>
      </c>
      <c r="BZ25" s="23">
        <f t="shared" si="42"/>
        <v>0</v>
      </c>
      <c r="CA25" s="23">
        <f>SUM(BW25:BZ25)</f>
        <v>4.7999000000000001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0" t="s">
        <v>32</v>
      </c>
      <c r="B28" s="15" t="s">
        <v>21</v>
      </c>
      <c r="C28" s="16">
        <f t="shared" ref="C28:F29" si="43">C31+C33</f>
        <v>18265461</v>
      </c>
      <c r="D28" s="16">
        <f t="shared" si="43"/>
        <v>1457891</v>
      </c>
      <c r="E28" s="16">
        <f t="shared" si="43"/>
        <v>14083678</v>
      </c>
      <c r="F28" s="16">
        <f t="shared" si="43"/>
        <v>8118797</v>
      </c>
      <c r="G28" s="17">
        <f>SUM(C28:F28)</f>
        <v>41925827</v>
      </c>
      <c r="I28" s="16">
        <f t="shared" ref="I28:L29" si="44">I31+I33</f>
        <v>17246397</v>
      </c>
      <c r="J28" s="16">
        <f t="shared" si="44"/>
        <v>1265271</v>
      </c>
      <c r="K28" s="16">
        <f t="shared" si="44"/>
        <v>12790820</v>
      </c>
      <c r="L28" s="16">
        <f t="shared" si="44"/>
        <v>7236954</v>
      </c>
      <c r="M28" s="17">
        <f>SUM(I28:L28)</f>
        <v>38539442</v>
      </c>
      <c r="O28" s="16">
        <f t="shared" ref="O28:R29" si="45">O31+O33</f>
        <v>18335665</v>
      </c>
      <c r="P28" s="16">
        <f t="shared" si="45"/>
        <v>1154093</v>
      </c>
      <c r="Q28" s="16">
        <f t="shared" si="45"/>
        <v>12583171</v>
      </c>
      <c r="R28" s="16">
        <f t="shared" si="45"/>
        <v>7545040</v>
      </c>
      <c r="S28" s="17">
        <f>SUM(O28:R28)</f>
        <v>39617969</v>
      </c>
      <c r="T28" s="7"/>
      <c r="U28" s="16">
        <f t="shared" ref="U28:X29" si="46">U31+U33</f>
        <v>14822411</v>
      </c>
      <c r="V28" s="16">
        <f t="shared" si="46"/>
        <v>844958</v>
      </c>
      <c r="W28" s="16">
        <f t="shared" si="46"/>
        <v>10407692</v>
      </c>
      <c r="X28" s="16">
        <f t="shared" si="46"/>
        <v>5119816</v>
      </c>
      <c r="Y28" s="17">
        <f>SUM(U28:X28)</f>
        <v>31194877</v>
      </c>
      <c r="AA28" s="16">
        <f t="shared" ref="AA28:AD29" si="47">AA31+AA33</f>
        <v>15633121</v>
      </c>
      <c r="AB28" s="16">
        <f t="shared" si="47"/>
        <v>936458</v>
      </c>
      <c r="AC28" s="16">
        <f t="shared" si="47"/>
        <v>10422611</v>
      </c>
      <c r="AD28" s="16">
        <f t="shared" si="47"/>
        <v>4616394</v>
      </c>
      <c r="AE28" s="17">
        <f>SUM(AA28:AD28)</f>
        <v>31608584</v>
      </c>
      <c r="AG28" s="16">
        <f t="shared" ref="AG28:AJ29" si="48">AG31+AG33</f>
        <v>16278171</v>
      </c>
      <c r="AH28" s="16">
        <f t="shared" si="48"/>
        <v>1110410</v>
      </c>
      <c r="AI28" s="16">
        <f t="shared" si="48"/>
        <v>11400273</v>
      </c>
      <c r="AJ28" s="16">
        <f t="shared" si="48"/>
        <v>5477840</v>
      </c>
      <c r="AK28" s="17">
        <f>SUM(AG28:AJ28)</f>
        <v>34266694</v>
      </c>
      <c r="AL28" s="7"/>
      <c r="AM28" s="16">
        <f t="shared" ref="AM28:AP29" si="49">AM31+AM33</f>
        <v>16360175</v>
      </c>
      <c r="AN28" s="16">
        <f t="shared" si="49"/>
        <v>1379373</v>
      </c>
      <c r="AO28" s="16">
        <f t="shared" si="49"/>
        <v>12511477</v>
      </c>
      <c r="AP28" s="16">
        <f t="shared" si="49"/>
        <v>6073106</v>
      </c>
      <c r="AQ28" s="17">
        <f>SUM(AM28:AP28)</f>
        <v>36324131</v>
      </c>
      <c r="AS28" s="16">
        <f t="shared" ref="AS28:AV29" si="50">AS31+AS33</f>
        <v>13677273</v>
      </c>
      <c r="AT28" s="16">
        <f t="shared" si="50"/>
        <v>1167036</v>
      </c>
      <c r="AU28" s="16">
        <f t="shared" si="50"/>
        <v>12122795</v>
      </c>
      <c r="AV28" s="16">
        <f t="shared" si="50"/>
        <v>5648833</v>
      </c>
      <c r="AW28" s="17">
        <f>SUM(AS28:AV28)</f>
        <v>32615937</v>
      </c>
      <c r="AY28" s="16">
        <f t="shared" ref="AY28:BB29" si="51">AY31+AY33</f>
        <v>13217220</v>
      </c>
      <c r="AZ28" s="16">
        <f>AZ31+AZ33</f>
        <v>1006263</v>
      </c>
      <c r="BA28" s="16">
        <f>BA31+BA33</f>
        <v>10850058</v>
      </c>
      <c r="BB28" s="16">
        <f t="shared" si="51"/>
        <v>4980905</v>
      </c>
      <c r="BC28" s="17">
        <f>SUM(AY28:BB28)</f>
        <v>30054446</v>
      </c>
      <c r="BD28" s="7"/>
      <c r="BE28" s="16">
        <f t="shared" ref="BE28:BH29" si="52">BE31+BE33</f>
        <v>0</v>
      </c>
      <c r="BF28" s="16">
        <f t="shared" si="52"/>
        <v>0</v>
      </c>
      <c r="BG28" s="16">
        <f t="shared" si="52"/>
        <v>0</v>
      </c>
      <c r="BH28" s="16">
        <f t="shared" si="52"/>
        <v>0</v>
      </c>
      <c r="BI28" s="17">
        <f>SUM(BE28:BH28)</f>
        <v>0</v>
      </c>
      <c r="BK28" s="16">
        <f t="shared" ref="BK28:BN29" si="53">BK31+BK33</f>
        <v>0</v>
      </c>
      <c r="BL28" s="16">
        <f t="shared" si="53"/>
        <v>0</v>
      </c>
      <c r="BM28" s="16">
        <f t="shared" si="53"/>
        <v>0</v>
      </c>
      <c r="BN28" s="16">
        <f t="shared" si="53"/>
        <v>0</v>
      </c>
      <c r="BO28" s="17">
        <f>SUM(BK28:BN28)</f>
        <v>0</v>
      </c>
      <c r="BQ28" s="16">
        <f t="shared" ref="BQ28:BT29" si="54">BQ31+BQ33</f>
        <v>0</v>
      </c>
      <c r="BR28" s="16">
        <f t="shared" si="54"/>
        <v>0</v>
      </c>
      <c r="BS28" s="16">
        <f t="shared" si="54"/>
        <v>0</v>
      </c>
      <c r="BT28" s="16">
        <f t="shared" si="54"/>
        <v>0</v>
      </c>
      <c r="BU28" s="17">
        <f>SUM(BQ28:BT28)</f>
        <v>0</v>
      </c>
      <c r="BW28" s="16">
        <f t="shared" ref="BW28:BZ29" si="55">BW31+BW33</f>
        <v>143835894</v>
      </c>
      <c r="BX28" s="16">
        <f t="shared" si="55"/>
        <v>10321753</v>
      </c>
      <c r="BY28" s="16">
        <f t="shared" si="55"/>
        <v>107172575</v>
      </c>
      <c r="BZ28" s="16">
        <f t="shared" si="55"/>
        <v>54817685</v>
      </c>
      <c r="CA28" s="17">
        <f>SUM(BW28:BZ28)</f>
        <v>316147907</v>
      </c>
    </row>
    <row r="29" spans="1:79" x14ac:dyDescent="0.25">
      <c r="A29" s="30"/>
      <c r="B29" s="15" t="s">
        <v>22</v>
      </c>
      <c r="C29" s="18">
        <f t="shared" si="43"/>
        <v>15.234999999999999</v>
      </c>
      <c r="D29" s="18">
        <f t="shared" si="43"/>
        <v>1.4350000000000001</v>
      </c>
      <c r="E29" s="18">
        <f t="shared" si="43"/>
        <v>0</v>
      </c>
      <c r="F29" s="18">
        <f t="shared" si="43"/>
        <v>0</v>
      </c>
      <c r="G29" s="18">
        <f>SUM(C29:F29)</f>
        <v>16.669999999999998</v>
      </c>
      <c r="I29" s="18">
        <f t="shared" si="44"/>
        <v>15.324</v>
      </c>
      <c r="J29" s="18">
        <f t="shared" si="44"/>
        <v>1.5209999999999999</v>
      </c>
      <c r="K29" s="18">
        <f t="shared" si="44"/>
        <v>0</v>
      </c>
      <c r="L29" s="18">
        <f t="shared" si="44"/>
        <v>0</v>
      </c>
      <c r="M29" s="18">
        <f>SUM(I29:L29)</f>
        <v>16.844999999999999</v>
      </c>
      <c r="O29" s="18">
        <f t="shared" si="45"/>
        <v>16.478000000000002</v>
      </c>
      <c r="P29" s="18">
        <f t="shared" si="45"/>
        <v>1.3919999999999999</v>
      </c>
      <c r="Q29" s="18">
        <f t="shared" si="45"/>
        <v>0</v>
      </c>
      <c r="R29" s="18">
        <f t="shared" si="45"/>
        <v>0</v>
      </c>
      <c r="S29" s="18">
        <f>SUM(O29:R29)</f>
        <v>17.87</v>
      </c>
      <c r="U29" s="18">
        <f t="shared" si="46"/>
        <v>15.037000000000001</v>
      </c>
      <c r="V29" s="18">
        <f t="shared" si="46"/>
        <v>1.202</v>
      </c>
      <c r="W29" s="18">
        <f t="shared" si="46"/>
        <v>0</v>
      </c>
      <c r="X29" s="18">
        <f t="shared" si="46"/>
        <v>0</v>
      </c>
      <c r="Y29" s="18">
        <f>SUM(U29:X29)</f>
        <v>16.239000000000001</v>
      </c>
      <c r="AA29" s="18">
        <f t="shared" si="47"/>
        <v>15.554</v>
      </c>
      <c r="AB29" s="18">
        <f t="shared" si="47"/>
        <v>1.3620000000000001</v>
      </c>
      <c r="AC29" s="18">
        <f t="shared" si="47"/>
        <v>0</v>
      </c>
      <c r="AD29" s="18">
        <f t="shared" si="47"/>
        <v>0</v>
      </c>
      <c r="AE29" s="18">
        <f>SUM(AA29:AD29)</f>
        <v>16.916</v>
      </c>
      <c r="AG29" s="18">
        <f t="shared" si="48"/>
        <v>16.289000000000001</v>
      </c>
      <c r="AH29" s="18">
        <f t="shared" si="48"/>
        <v>1.706</v>
      </c>
      <c r="AI29" s="18">
        <f t="shared" si="48"/>
        <v>0</v>
      </c>
      <c r="AJ29" s="18">
        <f t="shared" si="48"/>
        <v>0</v>
      </c>
      <c r="AK29" s="18">
        <f>SUM(AG29:AJ29)</f>
        <v>17.995000000000001</v>
      </c>
      <c r="AM29" s="18">
        <f t="shared" si="49"/>
        <v>15.587</v>
      </c>
      <c r="AN29" s="18">
        <f t="shared" si="49"/>
        <v>2.008</v>
      </c>
      <c r="AO29" s="18">
        <f t="shared" si="49"/>
        <v>0</v>
      </c>
      <c r="AP29" s="18">
        <f t="shared" si="49"/>
        <v>0</v>
      </c>
      <c r="AQ29" s="18">
        <f>SUM(AM29:AP29)</f>
        <v>17.594999999999999</v>
      </c>
      <c r="AS29" s="18">
        <f t="shared" si="50"/>
        <v>12.231</v>
      </c>
      <c r="AT29" s="18">
        <f t="shared" si="50"/>
        <v>1.7769999999999999</v>
      </c>
      <c r="AU29" s="18">
        <f t="shared" si="50"/>
        <v>0</v>
      </c>
      <c r="AV29" s="18">
        <f t="shared" si="50"/>
        <v>0</v>
      </c>
      <c r="AW29" s="18">
        <f>SUM(AS29:AV29)</f>
        <v>14.007999999999999</v>
      </c>
      <c r="AY29" s="18">
        <f t="shared" si="51"/>
        <v>12.693</v>
      </c>
      <c r="AZ29" s="18">
        <f t="shared" si="51"/>
        <v>1.516</v>
      </c>
      <c r="BA29" s="18">
        <f t="shared" si="51"/>
        <v>0</v>
      </c>
      <c r="BB29" s="18">
        <f t="shared" si="51"/>
        <v>0</v>
      </c>
      <c r="BC29" s="18">
        <f>SUM(AY29:BB29)</f>
        <v>14.209</v>
      </c>
      <c r="BE29" s="18">
        <f t="shared" si="52"/>
        <v>0</v>
      </c>
      <c r="BF29" s="18">
        <f t="shared" si="52"/>
        <v>0</v>
      </c>
      <c r="BG29" s="18">
        <f t="shared" si="52"/>
        <v>0</v>
      </c>
      <c r="BH29" s="18">
        <f t="shared" si="52"/>
        <v>0</v>
      </c>
      <c r="BI29" s="18">
        <f>SUM(BE29:BH29)</f>
        <v>0</v>
      </c>
      <c r="BK29" s="18">
        <f t="shared" si="53"/>
        <v>0</v>
      </c>
      <c r="BL29" s="18">
        <f t="shared" si="53"/>
        <v>0</v>
      </c>
      <c r="BM29" s="18">
        <f t="shared" si="53"/>
        <v>0</v>
      </c>
      <c r="BN29" s="18">
        <f t="shared" si="53"/>
        <v>0</v>
      </c>
      <c r="BO29" s="18">
        <f>SUM(BK29:BN29)</f>
        <v>0</v>
      </c>
      <c r="BQ29" s="18">
        <f t="shared" si="54"/>
        <v>0</v>
      </c>
      <c r="BR29" s="18">
        <f t="shared" si="54"/>
        <v>0</v>
      </c>
      <c r="BS29" s="18">
        <f t="shared" si="54"/>
        <v>0</v>
      </c>
      <c r="BT29" s="18">
        <f t="shared" si="54"/>
        <v>0</v>
      </c>
      <c r="BU29" s="18">
        <f>SUM(BQ29:BT29)</f>
        <v>0</v>
      </c>
      <c r="BW29" s="18">
        <f t="shared" si="55"/>
        <v>134.428</v>
      </c>
      <c r="BX29" s="18">
        <f t="shared" si="55"/>
        <v>13.919</v>
      </c>
      <c r="BY29" s="18">
        <f t="shared" si="55"/>
        <v>0</v>
      </c>
      <c r="BZ29" s="18">
        <f t="shared" si="55"/>
        <v>0</v>
      </c>
      <c r="CA29" s="18">
        <f>SUM(BW29:BZ29)</f>
        <v>148.34700000000001</v>
      </c>
    </row>
    <row r="30" spans="1:79" x14ac:dyDescent="0.25">
      <c r="A30" s="39" t="s">
        <v>26</v>
      </c>
      <c r="B30" s="40"/>
      <c r="C30" s="40"/>
      <c r="D30" s="40"/>
      <c r="E30" s="40"/>
      <c r="F30" s="40"/>
      <c r="G30" s="40"/>
    </row>
    <row r="31" spans="1:79" x14ac:dyDescent="0.25">
      <c r="A31" s="34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>
        <v>13174226</v>
      </c>
      <c r="AT31" s="20">
        <v>1167036</v>
      </c>
      <c r="AU31" s="20">
        <v>2943322</v>
      </c>
      <c r="AV31" s="20">
        <v>1561803</v>
      </c>
      <c r="AW31" s="21">
        <f>SUM(AS31:AV31)</f>
        <v>18846387</v>
      </c>
      <c r="AY31" s="20">
        <v>12764909</v>
      </c>
      <c r="AZ31" s="20">
        <v>1006263</v>
      </c>
      <c r="BA31" s="20">
        <v>2537146</v>
      </c>
      <c r="BB31" s="20">
        <v>1330313</v>
      </c>
      <c r="BC31" s="21">
        <f>SUM(AY31:BB31)</f>
        <v>17638631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6">C31+I31+O31+U31+AA31+AG31+AM31+AS31+AY31+BE31+BK31+BQ31</f>
        <v>137172718</v>
      </c>
      <c r="BX31" s="20">
        <f t="shared" si="56"/>
        <v>10321753</v>
      </c>
      <c r="BY31" s="20">
        <f t="shared" si="56"/>
        <v>24395370</v>
      </c>
      <c r="BZ31" s="20">
        <f t="shared" si="56"/>
        <v>12924678</v>
      </c>
      <c r="CA31" s="21">
        <f>SUM(BW31:BZ31)</f>
        <v>184814519</v>
      </c>
    </row>
    <row r="32" spans="1:79" x14ac:dyDescent="0.25">
      <c r="A32" s="35"/>
      <c r="B32" s="19" t="s">
        <v>22</v>
      </c>
      <c r="C32" s="23">
        <v>15.234999999999999</v>
      </c>
      <c r="D32" s="23">
        <v>1.4350000000000001</v>
      </c>
      <c r="E32" s="23"/>
      <c r="F32" s="23"/>
      <c r="G32" s="23">
        <f>SUM(C32:F32)</f>
        <v>16.669999999999998</v>
      </c>
      <c r="I32" s="23">
        <v>15.324</v>
      </c>
      <c r="J32" s="23">
        <v>1.5209999999999999</v>
      </c>
      <c r="K32" s="23"/>
      <c r="L32" s="23"/>
      <c r="M32" s="23">
        <f>SUM(I32:L32)</f>
        <v>16.844999999999999</v>
      </c>
      <c r="O32" s="23">
        <v>16.478000000000002</v>
      </c>
      <c r="P32" s="23">
        <v>1.3919999999999999</v>
      </c>
      <c r="Q32" s="23"/>
      <c r="R32" s="23"/>
      <c r="S32" s="23">
        <f>SUM(O32:R32)</f>
        <v>17.87</v>
      </c>
      <c r="U32" s="23">
        <v>15.037000000000001</v>
      </c>
      <c r="V32" s="23">
        <v>1.202</v>
      </c>
      <c r="W32" s="23"/>
      <c r="X32" s="23"/>
      <c r="Y32" s="23">
        <f>SUM(U32:X32)</f>
        <v>16.239000000000001</v>
      </c>
      <c r="AA32" s="23">
        <v>15.554</v>
      </c>
      <c r="AB32" s="23">
        <v>1.3620000000000001</v>
      </c>
      <c r="AC32" s="23"/>
      <c r="AD32" s="23"/>
      <c r="AE32" s="23">
        <f>SUM(AA32:AD32)</f>
        <v>16.916</v>
      </c>
      <c r="AG32" s="23">
        <v>16.289000000000001</v>
      </c>
      <c r="AH32" s="23">
        <v>1.706</v>
      </c>
      <c r="AI32" s="23"/>
      <c r="AJ32" s="23"/>
      <c r="AK32" s="23">
        <f>SUM(AG32:AJ32)</f>
        <v>17.995000000000001</v>
      </c>
      <c r="AM32" s="23">
        <v>15.587</v>
      </c>
      <c r="AN32" s="23">
        <v>2.008</v>
      </c>
      <c r="AO32" s="23"/>
      <c r="AP32" s="23"/>
      <c r="AQ32" s="23">
        <f>SUM(AM32:AP32)</f>
        <v>17.594999999999999</v>
      </c>
      <c r="AS32" s="23">
        <v>12.231</v>
      </c>
      <c r="AT32" s="23">
        <v>1.7769999999999999</v>
      </c>
      <c r="AU32" s="23"/>
      <c r="AV32" s="23"/>
      <c r="AW32" s="23">
        <f>SUM(AS32:AV32)</f>
        <v>14.007999999999999</v>
      </c>
      <c r="AY32" s="23">
        <v>12.693</v>
      </c>
      <c r="AZ32" s="23">
        <v>1.516</v>
      </c>
      <c r="BA32" s="23"/>
      <c r="BB32" s="23"/>
      <c r="BC32" s="23">
        <f>SUM(AY32:BB32)</f>
        <v>14.209</v>
      </c>
      <c r="BE32" s="23"/>
      <c r="BF32" s="23"/>
      <c r="BG32" s="23"/>
      <c r="BH32" s="23"/>
      <c r="BI32" s="23">
        <f>SUM(BE32:BH32)</f>
        <v>0</v>
      </c>
      <c r="BK32" s="23"/>
      <c r="BL32" s="23"/>
      <c r="BM32" s="23"/>
      <c r="BN32" s="23"/>
      <c r="BO32" s="23">
        <f>SUM(BK32:BN32)</f>
        <v>0</v>
      </c>
      <c r="BQ32" s="23"/>
      <c r="BR32" s="23"/>
      <c r="BS32" s="23"/>
      <c r="BT32" s="23"/>
      <c r="BU32" s="23">
        <f>SUM(BQ32:BT32)</f>
        <v>0</v>
      </c>
      <c r="BW32" s="23">
        <f t="shared" si="56"/>
        <v>134.428</v>
      </c>
      <c r="BX32" s="23">
        <f t="shared" si="56"/>
        <v>13.919</v>
      </c>
      <c r="BY32" s="23">
        <f t="shared" si="56"/>
        <v>0</v>
      </c>
      <c r="BZ32" s="23">
        <f t="shared" si="56"/>
        <v>0</v>
      </c>
      <c r="CA32" s="23">
        <f>SUM(BW32:BZ32)</f>
        <v>148.34700000000001</v>
      </c>
    </row>
    <row r="33" spans="1:79" x14ac:dyDescent="0.25">
      <c r="A33" s="34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>
        <v>503047</v>
      </c>
      <c r="AT33" s="20"/>
      <c r="AU33" s="20">
        <v>9179473</v>
      </c>
      <c r="AV33" s="20">
        <v>4087030</v>
      </c>
      <c r="AW33" s="21">
        <f>SUM(AS33:AV33)</f>
        <v>13769550</v>
      </c>
      <c r="AY33" s="20">
        <v>452311</v>
      </c>
      <c r="AZ33" s="20"/>
      <c r="BA33" s="20">
        <v>8312912</v>
      </c>
      <c r="BB33" s="20">
        <v>3650592</v>
      </c>
      <c r="BC33" s="21">
        <f>SUM(AY33:BB33)</f>
        <v>12415815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6"/>
        <v>6663176</v>
      </c>
      <c r="BX33" s="20">
        <f>D33+J33+P33+V33+AB33+AH33+AN33+AT33+AZ33+BF33+BL33+BR33</f>
        <v>0</v>
      </c>
      <c r="BY33" s="20">
        <f>E33+K33+Q33+W33+AC33+AI33+AO33+AU33+BA33+BG33+BM33+BS33</f>
        <v>82777205</v>
      </c>
      <c r="BZ33" s="20">
        <f t="shared" si="56"/>
        <v>41893007</v>
      </c>
      <c r="CA33" s="21">
        <f>SUM(BW33:BZ33)</f>
        <v>131333388</v>
      </c>
    </row>
    <row r="34" spans="1:79" x14ac:dyDescent="0.25">
      <c r="A34" s="35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6"/>
        <v>0</v>
      </c>
      <c r="BX34" s="23">
        <f t="shared" si="56"/>
        <v>0</v>
      </c>
      <c r="BY34" s="23">
        <f t="shared" si="56"/>
        <v>0</v>
      </c>
      <c r="BZ34" s="23">
        <f t="shared" si="56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0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>
        <v>393168</v>
      </c>
      <c r="AT37" s="16"/>
      <c r="AU37" s="16">
        <v>931130</v>
      </c>
      <c r="AV37" s="16"/>
      <c r="AW37" s="17">
        <f>SUM(AS37:AV37)</f>
        <v>1324298</v>
      </c>
      <c r="AY37" s="16">
        <v>372239</v>
      </c>
      <c r="AZ37" s="16"/>
      <c r="BA37" s="16">
        <v>884825</v>
      </c>
      <c r="BB37" s="16"/>
      <c r="BC37" s="17">
        <f>SUM(AY37:BB37)</f>
        <v>1257064</v>
      </c>
      <c r="BD37" s="7"/>
      <c r="BE37" s="16"/>
      <c r="BF37" s="16"/>
      <c r="BG37" s="16"/>
      <c r="BH37" s="16"/>
      <c r="BI37" s="17">
        <f>SUM(BE37:BH37)</f>
        <v>0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7">C37+I37+O37+U37+AA37+AG37+AM37+AS37+AY37+BE37+BK37+BQ37</f>
        <v>3541062</v>
      </c>
      <c r="BX37" s="16">
        <f t="shared" si="57"/>
        <v>0</v>
      </c>
      <c r="BY37" s="16">
        <f t="shared" si="57"/>
        <v>7935210</v>
      </c>
      <c r="BZ37" s="16">
        <f t="shared" si="57"/>
        <v>0</v>
      </c>
      <c r="CA37" s="17">
        <f>SUM(BW37:BZ37)</f>
        <v>11476272</v>
      </c>
    </row>
    <row r="38" spans="1:79" x14ac:dyDescent="0.25">
      <c r="A38" s="30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>
        <v>0.55200000000000005</v>
      </c>
      <c r="AT38" s="18"/>
      <c r="AU38" s="18">
        <v>1.3240000000000001</v>
      </c>
      <c r="AV38" s="18"/>
      <c r="AW38" s="18">
        <f>SUM(AS38:AV38)</f>
        <v>1.8760000000000001</v>
      </c>
      <c r="AY38" s="18">
        <v>0.53800000000000003</v>
      </c>
      <c r="AZ38" s="18"/>
      <c r="BA38" s="18">
        <v>1.3129999999999999</v>
      </c>
      <c r="BB38" s="18"/>
      <c r="BC38" s="18">
        <f>SUM(AY38:BB38)</f>
        <v>1.851</v>
      </c>
      <c r="BE38" s="18"/>
      <c r="BF38" s="18"/>
      <c r="BG38" s="18"/>
      <c r="BH38" s="18"/>
      <c r="BI38" s="18">
        <f>SUM(BE38:BH38)</f>
        <v>0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7"/>
        <v>5.0579999999999998</v>
      </c>
      <c r="BX38" s="18">
        <f t="shared" si="57"/>
        <v>0</v>
      </c>
      <c r="BY38" s="18">
        <f t="shared" si="57"/>
        <v>11.645</v>
      </c>
      <c r="BZ38" s="18">
        <f t="shared" si="57"/>
        <v>0</v>
      </c>
      <c r="CA38" s="18">
        <f>SUM(BW38:BZ38)</f>
        <v>16.702999999999999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0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>
        <v>98178</v>
      </c>
      <c r="AV41" s="16"/>
      <c r="AW41" s="17">
        <f>SUM(AS41:AV41)</f>
        <v>98178</v>
      </c>
      <c r="AY41" s="16"/>
      <c r="AZ41" s="16"/>
      <c r="BA41" s="16">
        <v>91279</v>
      </c>
      <c r="BB41" s="16"/>
      <c r="BC41" s="17">
        <f>SUM(AY41:BB41)</f>
        <v>91279</v>
      </c>
      <c r="BD41" s="7"/>
      <c r="BE41" s="16"/>
      <c r="BF41" s="16"/>
      <c r="BG41" s="16"/>
      <c r="BH41" s="16"/>
      <c r="BI41" s="17">
        <f>SUM(BE41:BH41)</f>
        <v>0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8">C41+I41+O41+U41+AA41+AG41+AM41+AS41+AY41+BE41+BK41+BQ41</f>
        <v>0</v>
      </c>
      <c r="BX41" s="16">
        <f t="shared" si="58"/>
        <v>0</v>
      </c>
      <c r="BY41" s="16">
        <f t="shared" si="58"/>
        <v>835282</v>
      </c>
      <c r="BZ41" s="16">
        <f t="shared" si="58"/>
        <v>0</v>
      </c>
      <c r="CA41" s="17">
        <f>SUM(BW41:BZ41)</f>
        <v>835282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8"/>
        <v>0</v>
      </c>
      <c r="BX42" s="18">
        <f t="shared" si="58"/>
        <v>0</v>
      </c>
      <c r="BY42" s="18">
        <f t="shared" si="58"/>
        <v>0</v>
      </c>
      <c r="BZ42" s="18">
        <f t="shared" si="58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0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>
        <v>4059013</v>
      </c>
      <c r="AV45" s="16"/>
      <c r="AW45" s="17">
        <f>SUM(AS45:AV45)</f>
        <v>4059013</v>
      </c>
      <c r="AY45" s="16"/>
      <c r="AZ45" s="16"/>
      <c r="BA45" s="16">
        <v>3891614</v>
      </c>
      <c r="BB45" s="16"/>
      <c r="BC45" s="17">
        <f>SUM(AY45:BB45)</f>
        <v>3891614</v>
      </c>
      <c r="BD45" s="7"/>
      <c r="BE45" s="16"/>
      <c r="BF45" s="16"/>
      <c r="BG45" s="16"/>
      <c r="BH45" s="16"/>
      <c r="BI45" s="17">
        <f>SUM(BE45:BH45)</f>
        <v>0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9">C45+I45+O45+U45+AA45+AG45+AM45+AS45+AY45+BE45+BK45+BQ45</f>
        <v>0</v>
      </c>
      <c r="BX45" s="16">
        <f t="shared" si="59"/>
        <v>0</v>
      </c>
      <c r="BY45" s="16">
        <f t="shared" si="59"/>
        <v>33911477</v>
      </c>
      <c r="BZ45" s="16">
        <f t="shared" si="59"/>
        <v>0</v>
      </c>
      <c r="CA45" s="17">
        <f>SUM(BW45:BZ45)</f>
        <v>33911477</v>
      </c>
    </row>
    <row r="46" spans="1:79" x14ac:dyDescent="0.25">
      <c r="A46" s="30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>
        <v>5.859</v>
      </c>
      <c r="AV46" s="18"/>
      <c r="AW46" s="18">
        <f>SUM(AS46:AV46)</f>
        <v>5.859</v>
      </c>
      <c r="AY46" s="18"/>
      <c r="AZ46" s="18"/>
      <c r="BA46" s="18">
        <v>5.8460000000000001</v>
      </c>
      <c r="BB46" s="18"/>
      <c r="BC46" s="18">
        <f>SUM(AY46:BB46)</f>
        <v>5.8460000000000001</v>
      </c>
      <c r="BE46" s="18"/>
      <c r="BF46" s="18"/>
      <c r="BG46" s="18"/>
      <c r="BH46" s="18"/>
      <c r="BI46" s="18">
        <f>SUM(BE46:BH46)</f>
        <v>0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9"/>
        <v>0</v>
      </c>
      <c r="BX46" s="18">
        <f t="shared" si="59"/>
        <v>0</v>
      </c>
      <c r="BY46" s="18">
        <f t="shared" si="59"/>
        <v>50.033000000000001</v>
      </c>
      <c r="BZ46" s="18">
        <f t="shared" si="59"/>
        <v>0</v>
      </c>
      <c r="CA46" s="18">
        <f>SUM(BW46:BZ46)</f>
        <v>50.033000000000001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6" t="s">
        <v>41</v>
      </c>
      <c r="B49" s="15" t="s">
        <v>21</v>
      </c>
      <c r="C49" s="16">
        <f>C52+C54+C56</f>
        <v>11179355</v>
      </c>
      <c r="D49" s="16">
        <f t="shared" ref="D49:F49" si="60">D52+D54+D56</f>
        <v>0</v>
      </c>
      <c r="E49" s="16">
        <f t="shared" si="60"/>
        <v>6567</v>
      </c>
      <c r="F49" s="16">
        <f t="shared" si="60"/>
        <v>14196</v>
      </c>
      <c r="G49" s="17">
        <f>SUM(C49:F49)</f>
        <v>11200118</v>
      </c>
      <c r="I49" s="16">
        <f>I52+I54+I56</f>
        <v>13302723</v>
      </c>
      <c r="J49" s="16">
        <f t="shared" ref="J49:L49" si="61">J52+J54+J56</f>
        <v>0</v>
      </c>
      <c r="K49" s="16">
        <f t="shared" si="61"/>
        <v>6485</v>
      </c>
      <c r="L49" s="16">
        <f t="shared" si="61"/>
        <v>14404</v>
      </c>
      <c r="M49" s="17">
        <f>SUM(I49:L49)</f>
        <v>13323612</v>
      </c>
      <c r="O49" s="16">
        <f>O52+O54+O56</f>
        <v>15289581</v>
      </c>
      <c r="P49" s="16">
        <f t="shared" ref="P49:R49" si="62">P52+P54+P56</f>
        <v>0</v>
      </c>
      <c r="Q49" s="16">
        <f t="shared" si="62"/>
        <v>6355</v>
      </c>
      <c r="R49" s="16">
        <f t="shared" si="62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3">V52+V54+V56</f>
        <v>0</v>
      </c>
      <c r="W49" s="16">
        <f t="shared" si="63"/>
        <v>3091</v>
      </c>
      <c r="X49" s="16">
        <f t="shared" si="63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4">AB52+AB54+AB56</f>
        <v>0</v>
      </c>
      <c r="AC49" s="16">
        <f t="shared" si="64"/>
        <v>2946</v>
      </c>
      <c r="AD49" s="16">
        <f t="shared" si="64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5">AH52+AH54+AH56</f>
        <v>0</v>
      </c>
      <c r="AI49" s="16">
        <f t="shared" si="65"/>
        <v>2878</v>
      </c>
      <c r="AJ49" s="16">
        <f t="shared" si="65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6">AN52+AN54+AN56</f>
        <v>0</v>
      </c>
      <c r="AO49" s="16">
        <f t="shared" si="66"/>
        <v>3126</v>
      </c>
      <c r="AP49" s="16">
        <f t="shared" si="66"/>
        <v>8975</v>
      </c>
      <c r="AQ49" s="17">
        <f>SUM(AM49:AP49)</f>
        <v>14111140</v>
      </c>
      <c r="AS49" s="16">
        <f>AS52+AS54+AS56</f>
        <v>18030913</v>
      </c>
      <c r="AT49" s="16">
        <f t="shared" ref="AT49:AV49" si="67">AT52+AT54+AT56</f>
        <v>0</v>
      </c>
      <c r="AU49" s="16">
        <f t="shared" si="67"/>
        <v>2963</v>
      </c>
      <c r="AV49" s="16">
        <f t="shared" si="67"/>
        <v>8997</v>
      </c>
      <c r="AW49" s="17">
        <f>SUM(AS49:AV49)</f>
        <v>18042873</v>
      </c>
      <c r="AY49" s="16">
        <f>AY52+AY54+AY56</f>
        <v>16062848</v>
      </c>
      <c r="AZ49" s="16">
        <f t="shared" ref="AZ49:BB49" si="68">AZ52+AZ54+AZ56</f>
        <v>0</v>
      </c>
      <c r="BA49" s="16">
        <f t="shared" si="68"/>
        <v>3580</v>
      </c>
      <c r="BB49" s="16">
        <f t="shared" si="68"/>
        <v>9001</v>
      </c>
      <c r="BC49" s="17">
        <f>SUM(AY49:BB49)</f>
        <v>16075429</v>
      </c>
      <c r="BD49" s="7"/>
      <c r="BE49" s="16">
        <f>BE52+BE54+BE56</f>
        <v>0</v>
      </c>
      <c r="BF49" s="16">
        <f t="shared" ref="BF49:BH49" si="69">BF52+BF54+BF56</f>
        <v>0</v>
      </c>
      <c r="BG49" s="16">
        <f t="shared" si="69"/>
        <v>0</v>
      </c>
      <c r="BH49" s="16">
        <f t="shared" si="69"/>
        <v>0</v>
      </c>
      <c r="BI49" s="17">
        <f>SUM(BE49:BH49)</f>
        <v>0</v>
      </c>
      <c r="BK49" s="16">
        <f>BK52+BK54+BK56</f>
        <v>0</v>
      </c>
      <c r="BL49" s="16">
        <f t="shared" ref="BL49:BN49" si="70">BL52+BL54+BL56</f>
        <v>0</v>
      </c>
      <c r="BM49" s="16">
        <f t="shared" si="70"/>
        <v>0</v>
      </c>
      <c r="BN49" s="16">
        <f t="shared" si="70"/>
        <v>0</v>
      </c>
      <c r="BO49" s="17">
        <f>SUM(BK49:BN49)</f>
        <v>0</v>
      </c>
      <c r="BQ49" s="16">
        <f>BQ52+BQ54+BQ56</f>
        <v>0</v>
      </c>
      <c r="BR49" s="16">
        <f t="shared" ref="BR49:BT49" si="71">BR52+BR54+BR56</f>
        <v>0</v>
      </c>
      <c r="BS49" s="16">
        <f t="shared" si="71"/>
        <v>0</v>
      </c>
      <c r="BT49" s="16">
        <f t="shared" si="71"/>
        <v>0</v>
      </c>
      <c r="BU49" s="17">
        <f>SUM(BQ49:BT49)</f>
        <v>0</v>
      </c>
      <c r="BW49" s="16">
        <f>BW52+BW54+BW56</f>
        <v>140906040</v>
      </c>
      <c r="BX49" s="16">
        <f t="shared" ref="BX49:BZ49" si="72">BX52+BX54+BX56</f>
        <v>0</v>
      </c>
      <c r="BY49" s="16">
        <f t="shared" si="72"/>
        <v>37991</v>
      </c>
      <c r="BZ49" s="16">
        <f t="shared" si="72"/>
        <v>99877</v>
      </c>
      <c r="CA49" s="17">
        <f>SUM(BW49:BZ49)</f>
        <v>141043908</v>
      </c>
    </row>
    <row r="50" spans="1:79" x14ac:dyDescent="0.25">
      <c r="A50" s="37"/>
      <c r="B50" s="15" t="s">
        <v>22</v>
      </c>
      <c r="C50" s="18">
        <f>C53+C55+C57</f>
        <v>0</v>
      </c>
      <c r="D50" s="18">
        <f t="shared" ref="D50:F50" si="73">D53+D55+D57</f>
        <v>0</v>
      </c>
      <c r="E50" s="18">
        <f t="shared" si="73"/>
        <v>0</v>
      </c>
      <c r="F50" s="18">
        <f t="shared" si="73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4">J53+J55+J57</f>
        <v>0</v>
      </c>
      <c r="K50" s="18">
        <f t="shared" si="74"/>
        <v>0</v>
      </c>
      <c r="L50" s="18">
        <f t="shared" si="74"/>
        <v>4.084E-3</v>
      </c>
      <c r="M50" s="18">
        <f>SUM(I50:L50)</f>
        <v>4.084E-3</v>
      </c>
      <c r="O50" s="18">
        <f>O53+O55+O57</f>
        <v>0</v>
      </c>
      <c r="P50" s="18">
        <f t="shared" ref="P50:R50" si="75">P53+P55+P57</f>
        <v>0</v>
      </c>
      <c r="Q50" s="18">
        <f t="shared" si="75"/>
        <v>0</v>
      </c>
      <c r="R50" s="18">
        <f t="shared" si="75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6">V53+V55+V57</f>
        <v>0</v>
      </c>
      <c r="W50" s="18">
        <f t="shared" si="76"/>
        <v>0</v>
      </c>
      <c r="X50" s="18">
        <f t="shared" si="76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7">AB53+AB55+AB57</f>
        <v>0</v>
      </c>
      <c r="AC50" s="18">
        <f t="shared" si="77"/>
        <v>0</v>
      </c>
      <c r="AD50" s="18">
        <f t="shared" si="77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8">AH53+AH55+AH57</f>
        <v>0</v>
      </c>
      <c r="AI50" s="18">
        <f t="shared" si="78"/>
        <v>0</v>
      </c>
      <c r="AJ50" s="18">
        <f t="shared" si="78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9">AN53+AN55+AN57</f>
        <v>0</v>
      </c>
      <c r="AO50" s="18">
        <f t="shared" si="79"/>
        <v>0</v>
      </c>
      <c r="AP50" s="18">
        <f t="shared" si="79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80">AT53+AT55+AT57</f>
        <v>0</v>
      </c>
      <c r="AU50" s="18">
        <f t="shared" si="80"/>
        <v>0</v>
      </c>
      <c r="AV50" s="18">
        <f t="shared" si="80"/>
        <v>5.0819999999999997E-3</v>
      </c>
      <c r="AW50" s="18">
        <f>SUM(AS50:AV50)</f>
        <v>5.0819999999999997E-3</v>
      </c>
      <c r="AY50" s="18">
        <f>AY53+AY55+AY57</f>
        <v>0</v>
      </c>
      <c r="AZ50" s="18">
        <f t="shared" ref="AZ50:BB50" si="81">AZ53+AZ55+AZ57</f>
        <v>0</v>
      </c>
      <c r="BA50" s="18">
        <f t="shared" si="81"/>
        <v>0</v>
      </c>
      <c r="BB50" s="18">
        <f t="shared" si="81"/>
        <v>4.2000000000000006E-3</v>
      </c>
      <c r="BC50" s="18">
        <f>SUM(AY50:BB50)</f>
        <v>4.2000000000000006E-3</v>
      </c>
      <c r="BE50" s="18">
        <f>BE53+BE55+BE57</f>
        <v>0</v>
      </c>
      <c r="BF50" s="18">
        <f t="shared" ref="BF50:BH50" si="82">BF53+BF55+BF57</f>
        <v>0</v>
      </c>
      <c r="BG50" s="18">
        <f t="shared" si="82"/>
        <v>0</v>
      </c>
      <c r="BH50" s="18">
        <f t="shared" si="82"/>
        <v>0</v>
      </c>
      <c r="BI50" s="18">
        <f>SUM(BE50:BH50)</f>
        <v>0</v>
      </c>
      <c r="BK50" s="18">
        <f>BK53+BK55+BK57</f>
        <v>0</v>
      </c>
      <c r="BL50" s="18">
        <f t="shared" ref="BL50:BN50" si="83">BL53+BL55+BL57</f>
        <v>0</v>
      </c>
      <c r="BM50" s="18">
        <f t="shared" si="83"/>
        <v>0</v>
      </c>
      <c r="BN50" s="18">
        <f t="shared" si="83"/>
        <v>0</v>
      </c>
      <c r="BO50" s="18">
        <f>SUM(BK50:BN50)</f>
        <v>0</v>
      </c>
      <c r="BQ50" s="18">
        <f>BQ53+BQ55+BQ57</f>
        <v>0</v>
      </c>
      <c r="BR50" s="18">
        <f t="shared" ref="BR50:BT50" si="84">BR53+BR55+BR57</f>
        <v>0</v>
      </c>
      <c r="BS50" s="18">
        <f t="shared" si="84"/>
        <v>0</v>
      </c>
      <c r="BT50" s="18">
        <f t="shared" si="84"/>
        <v>0</v>
      </c>
      <c r="BU50" s="18">
        <f>SUM(BQ50:BT50)</f>
        <v>0</v>
      </c>
      <c r="BW50" s="18">
        <f>BW53+BW55+BW57</f>
        <v>0</v>
      </c>
      <c r="BX50" s="18">
        <f t="shared" ref="BX50:BZ50" si="85">BX53+BX55+BX57</f>
        <v>0</v>
      </c>
      <c r="BY50" s="18">
        <f t="shared" si="85"/>
        <v>0</v>
      </c>
      <c r="BZ50" s="18">
        <f t="shared" si="85"/>
        <v>4.0381E-2</v>
      </c>
      <c r="CA50" s="18">
        <f>SUM(BW50:BZ50)</f>
        <v>4.0381E-2</v>
      </c>
    </row>
    <row r="51" spans="1:79" x14ac:dyDescent="0.25">
      <c r="A51" s="39" t="s">
        <v>26</v>
      </c>
      <c r="B51" s="40"/>
      <c r="C51" s="40"/>
      <c r="D51" s="40"/>
      <c r="E51" s="40"/>
      <c r="F51" s="40"/>
      <c r="G51" s="40"/>
    </row>
    <row r="52" spans="1:79" ht="21.75" customHeight="1" x14ac:dyDescent="0.25">
      <c r="A52" s="36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6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7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8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9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90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91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92">SUM(AM52:AP52)</f>
        <v>10737</v>
      </c>
      <c r="AS52" s="20"/>
      <c r="AT52" s="20"/>
      <c r="AU52" s="20">
        <v>2963</v>
      </c>
      <c r="AV52" s="20">
        <v>7684</v>
      </c>
      <c r="AW52" s="20">
        <f t="shared" ref="AW52:AW55" si="93">SUM(AS52:AV52)</f>
        <v>10647</v>
      </c>
      <c r="AY52" s="20"/>
      <c r="AZ52" s="20"/>
      <c r="BA52" s="20">
        <v>3580</v>
      </c>
      <c r="BB52" s="20">
        <v>7716</v>
      </c>
      <c r="BC52" s="20">
        <f t="shared" ref="BC52:BC55" si="94">SUM(AY52:BB52)</f>
        <v>11296</v>
      </c>
      <c r="BE52" s="20"/>
      <c r="BF52" s="20"/>
      <c r="BG52" s="20"/>
      <c r="BH52" s="20"/>
      <c r="BI52" s="20">
        <f t="shared" ref="BI52:BI55" si="95">SUM(BE52:BH52)</f>
        <v>0</v>
      </c>
      <c r="BK52" s="20"/>
      <c r="BL52" s="20"/>
      <c r="BM52" s="20"/>
      <c r="BN52" s="20"/>
      <c r="BO52" s="20">
        <f t="shared" ref="BO52:BO55" si="96">SUM(BK52:BN52)</f>
        <v>0</v>
      </c>
      <c r="BQ52" s="20"/>
      <c r="BR52" s="20"/>
      <c r="BS52" s="20"/>
      <c r="BT52" s="20"/>
      <c r="BU52" s="20">
        <f t="shared" ref="BU52:BU55" si="97">SUM(BQ52:BT52)</f>
        <v>0</v>
      </c>
      <c r="BW52" s="20">
        <f t="shared" ref="BW52:BZ55" si="98">C52+I52+O52+U52+AA52+AG52+AM52+AS52+AY52+BE52+BK52+BQ52</f>
        <v>0</v>
      </c>
      <c r="BX52" s="20">
        <f t="shared" si="98"/>
        <v>0</v>
      </c>
      <c r="BY52" s="20">
        <f t="shared" si="98"/>
        <v>37991</v>
      </c>
      <c r="BZ52" s="20">
        <f t="shared" si="98"/>
        <v>88375</v>
      </c>
      <c r="CA52" s="20">
        <f t="shared" ref="CA52:CA55" si="99">SUM(BW52:BZ52)</f>
        <v>126366</v>
      </c>
    </row>
    <row r="53" spans="1:79" ht="21.75" customHeight="1" x14ac:dyDescent="0.25">
      <c r="A53" s="37"/>
      <c r="B53" s="19" t="s">
        <v>22</v>
      </c>
      <c r="C53" s="23"/>
      <c r="D53" s="23"/>
      <c r="E53" s="23"/>
      <c r="F53" s="23">
        <v>2E-3</v>
      </c>
      <c r="G53" s="23">
        <f t="shared" si="86"/>
        <v>2E-3</v>
      </c>
      <c r="I53" s="23"/>
      <c r="J53" s="23"/>
      <c r="K53" s="23"/>
      <c r="L53" s="23">
        <v>2E-3</v>
      </c>
      <c r="M53" s="23">
        <f t="shared" si="87"/>
        <v>2E-3</v>
      </c>
      <c r="O53" s="23"/>
      <c r="P53" s="23"/>
      <c r="Q53" s="23"/>
      <c r="R53" s="23">
        <v>2E-3</v>
      </c>
      <c r="S53" s="23">
        <f t="shared" si="88"/>
        <v>2E-3</v>
      </c>
      <c r="U53" s="23"/>
      <c r="V53" s="23"/>
      <c r="W53" s="23"/>
      <c r="X53" s="23">
        <v>2E-3</v>
      </c>
      <c r="Y53" s="23">
        <f t="shared" si="89"/>
        <v>2E-3</v>
      </c>
      <c r="AA53" s="23"/>
      <c r="AB53" s="23"/>
      <c r="AC53" s="23"/>
      <c r="AD53" s="23">
        <v>2E-3</v>
      </c>
      <c r="AE53" s="23">
        <f t="shared" si="90"/>
        <v>2E-3</v>
      </c>
      <c r="AG53" s="23"/>
      <c r="AH53" s="23"/>
      <c r="AI53" s="23"/>
      <c r="AJ53" s="23">
        <v>3.0000000000000001E-3</v>
      </c>
      <c r="AK53" s="23">
        <f t="shared" si="91"/>
        <v>3.0000000000000001E-3</v>
      </c>
      <c r="AM53" s="23"/>
      <c r="AN53" s="23"/>
      <c r="AO53" s="23"/>
      <c r="AP53" s="23">
        <v>3.0000000000000001E-3</v>
      </c>
      <c r="AQ53" s="23">
        <f t="shared" si="92"/>
        <v>3.0000000000000001E-3</v>
      </c>
      <c r="AS53" s="23"/>
      <c r="AT53" s="23"/>
      <c r="AU53" s="23"/>
      <c r="AV53" s="23">
        <v>3.0000000000000001E-3</v>
      </c>
      <c r="AW53" s="23">
        <f t="shared" si="93"/>
        <v>3.0000000000000001E-3</v>
      </c>
      <c r="AY53" s="23"/>
      <c r="AZ53" s="23"/>
      <c r="BA53" s="23"/>
      <c r="BB53" s="23">
        <v>2E-3</v>
      </c>
      <c r="BC53" s="23">
        <f t="shared" si="94"/>
        <v>2E-3</v>
      </c>
      <c r="BE53" s="23"/>
      <c r="BF53" s="23"/>
      <c r="BG53" s="23"/>
      <c r="BH53" s="23"/>
      <c r="BI53" s="23">
        <f t="shared" si="95"/>
        <v>0</v>
      </c>
      <c r="BK53" s="23"/>
      <c r="BL53" s="23"/>
      <c r="BM53" s="23"/>
      <c r="BN53" s="23"/>
      <c r="BO53" s="23">
        <f t="shared" si="96"/>
        <v>0</v>
      </c>
      <c r="BQ53" s="23"/>
      <c r="BR53" s="23"/>
      <c r="BS53" s="23"/>
      <c r="BT53" s="23"/>
      <c r="BU53" s="23">
        <f t="shared" si="97"/>
        <v>0</v>
      </c>
      <c r="BW53" s="23">
        <f t="shared" si="98"/>
        <v>0</v>
      </c>
      <c r="BX53" s="23">
        <f t="shared" si="98"/>
        <v>0</v>
      </c>
      <c r="BY53" s="23">
        <f t="shared" si="98"/>
        <v>0</v>
      </c>
      <c r="BZ53" s="23">
        <f t="shared" si="98"/>
        <v>2.0999999999999998E-2</v>
      </c>
      <c r="CA53" s="23">
        <f t="shared" si="99"/>
        <v>2.0999999999999998E-2</v>
      </c>
    </row>
    <row r="54" spans="1:79" ht="20.25" customHeight="1" x14ac:dyDescent="0.25">
      <c r="A54" s="36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6"/>
        <v>11179355</v>
      </c>
      <c r="I54" s="20">
        <v>13302723</v>
      </c>
      <c r="J54" s="20"/>
      <c r="K54" s="20"/>
      <c r="L54" s="20"/>
      <c r="M54" s="20">
        <f t="shared" si="87"/>
        <v>13302723</v>
      </c>
      <c r="O54" s="20">
        <v>15289581</v>
      </c>
      <c r="P54" s="20"/>
      <c r="Q54" s="20"/>
      <c r="R54" s="20"/>
      <c r="S54" s="20">
        <f t="shared" si="88"/>
        <v>15289581</v>
      </c>
      <c r="U54" s="20">
        <v>18818163</v>
      </c>
      <c r="V54" s="20"/>
      <c r="W54" s="20"/>
      <c r="X54" s="20"/>
      <c r="Y54" s="20">
        <f t="shared" si="89"/>
        <v>18818163</v>
      </c>
      <c r="AA54" s="20">
        <v>18259756</v>
      </c>
      <c r="AB54" s="20"/>
      <c r="AC54" s="20"/>
      <c r="AD54" s="20"/>
      <c r="AE54" s="20">
        <f t="shared" si="90"/>
        <v>18259756</v>
      </c>
      <c r="AG54" s="20">
        <v>15863662</v>
      </c>
      <c r="AH54" s="20"/>
      <c r="AI54" s="20"/>
      <c r="AJ54" s="20"/>
      <c r="AK54" s="20">
        <f t="shared" si="91"/>
        <v>15863662</v>
      </c>
      <c r="AM54" s="20">
        <v>14099039</v>
      </c>
      <c r="AN54" s="20"/>
      <c r="AO54" s="20"/>
      <c r="AP54" s="20"/>
      <c r="AQ54" s="20">
        <f t="shared" si="92"/>
        <v>14099039</v>
      </c>
      <c r="AS54" s="20">
        <v>18030913</v>
      </c>
      <c r="AT54" s="20"/>
      <c r="AU54" s="20"/>
      <c r="AV54" s="20"/>
      <c r="AW54" s="20">
        <f t="shared" si="93"/>
        <v>18030913</v>
      </c>
      <c r="AY54" s="20">
        <v>16062848</v>
      </c>
      <c r="AZ54" s="20"/>
      <c r="BA54" s="20"/>
      <c r="BB54" s="20"/>
      <c r="BC54" s="20">
        <f t="shared" si="94"/>
        <v>16062848</v>
      </c>
      <c r="BE54" s="20"/>
      <c r="BF54" s="20"/>
      <c r="BG54" s="20"/>
      <c r="BH54" s="20"/>
      <c r="BI54" s="20">
        <f t="shared" si="95"/>
        <v>0</v>
      </c>
      <c r="BK54" s="20"/>
      <c r="BL54" s="20"/>
      <c r="BM54" s="20"/>
      <c r="BN54" s="20"/>
      <c r="BO54" s="20">
        <f t="shared" si="96"/>
        <v>0</v>
      </c>
      <c r="BQ54" s="20"/>
      <c r="BR54" s="20"/>
      <c r="BS54" s="20"/>
      <c r="BT54" s="20"/>
      <c r="BU54" s="20">
        <f t="shared" si="97"/>
        <v>0</v>
      </c>
      <c r="BW54" s="20">
        <f t="shared" si="98"/>
        <v>140906040</v>
      </c>
      <c r="BX54" s="20">
        <f t="shared" si="98"/>
        <v>0</v>
      </c>
      <c r="BY54" s="20">
        <f t="shared" si="98"/>
        <v>0</v>
      </c>
      <c r="BZ54" s="20">
        <f t="shared" si="98"/>
        <v>0</v>
      </c>
      <c r="CA54" s="20">
        <f t="shared" si="99"/>
        <v>140906040</v>
      </c>
    </row>
    <row r="55" spans="1:79" ht="20.25" customHeight="1" x14ac:dyDescent="0.25">
      <c r="A55" s="37"/>
      <c r="B55" s="19" t="s">
        <v>22</v>
      </c>
      <c r="C55" s="23"/>
      <c r="D55" s="23"/>
      <c r="E55" s="23"/>
      <c r="F55" s="23"/>
      <c r="G55" s="23">
        <f t="shared" si="86"/>
        <v>0</v>
      </c>
      <c r="I55" s="23"/>
      <c r="J55" s="23"/>
      <c r="K55" s="23"/>
      <c r="L55" s="23"/>
      <c r="M55" s="23">
        <f t="shared" si="87"/>
        <v>0</v>
      </c>
      <c r="O55" s="23"/>
      <c r="P55" s="23"/>
      <c r="Q55" s="23"/>
      <c r="R55" s="23"/>
      <c r="S55" s="23">
        <f t="shared" si="88"/>
        <v>0</v>
      </c>
      <c r="U55" s="23"/>
      <c r="V55" s="23"/>
      <c r="W55" s="23"/>
      <c r="X55" s="23"/>
      <c r="Y55" s="23">
        <f t="shared" si="89"/>
        <v>0</v>
      </c>
      <c r="AA55" s="23"/>
      <c r="AB55" s="23"/>
      <c r="AC55" s="23"/>
      <c r="AD55" s="23"/>
      <c r="AE55" s="23">
        <f t="shared" si="90"/>
        <v>0</v>
      </c>
      <c r="AG55" s="23"/>
      <c r="AH55" s="23"/>
      <c r="AI55" s="23"/>
      <c r="AJ55" s="23"/>
      <c r="AK55" s="23">
        <f t="shared" si="91"/>
        <v>0</v>
      </c>
      <c r="AM55" s="23"/>
      <c r="AN55" s="23"/>
      <c r="AO55" s="23"/>
      <c r="AP55" s="23"/>
      <c r="AQ55" s="23">
        <f t="shared" si="92"/>
        <v>0</v>
      </c>
      <c r="AS55" s="23"/>
      <c r="AT55" s="23"/>
      <c r="AU55" s="23"/>
      <c r="AV55" s="23"/>
      <c r="AW55" s="23">
        <f t="shared" si="93"/>
        <v>0</v>
      </c>
      <c r="AY55" s="23"/>
      <c r="AZ55" s="23"/>
      <c r="BA55" s="23"/>
      <c r="BB55" s="23"/>
      <c r="BC55" s="23">
        <f t="shared" si="94"/>
        <v>0</v>
      </c>
      <c r="BE55" s="23"/>
      <c r="BF55" s="23"/>
      <c r="BG55" s="23"/>
      <c r="BH55" s="23"/>
      <c r="BI55" s="23">
        <f t="shared" si="95"/>
        <v>0</v>
      </c>
      <c r="BK55" s="23"/>
      <c r="BL55" s="23"/>
      <c r="BM55" s="23"/>
      <c r="BN55" s="23"/>
      <c r="BO55" s="23">
        <f t="shared" si="96"/>
        <v>0</v>
      </c>
      <c r="BQ55" s="23"/>
      <c r="BR55" s="23"/>
      <c r="BS55" s="23"/>
      <c r="BT55" s="23"/>
      <c r="BU55" s="23">
        <f t="shared" si="97"/>
        <v>0</v>
      </c>
      <c r="BW55" s="23">
        <f t="shared" si="98"/>
        <v>0</v>
      </c>
      <c r="BX55" s="23">
        <f t="shared" si="98"/>
        <v>0</v>
      </c>
      <c r="BY55" s="23">
        <f t="shared" si="98"/>
        <v>0</v>
      </c>
      <c r="BZ55" s="23">
        <f t="shared" si="98"/>
        <v>0</v>
      </c>
      <c r="CA55" s="23">
        <f t="shared" si="99"/>
        <v>0</v>
      </c>
    </row>
    <row r="56" spans="1:79" ht="20.25" customHeight="1" x14ac:dyDescent="0.25">
      <c r="A56" s="36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100">SUM(C56:F56)</f>
        <v>1174</v>
      </c>
      <c r="I56" s="20"/>
      <c r="J56" s="20"/>
      <c r="K56" s="20"/>
      <c r="L56" s="20">
        <v>1176</v>
      </c>
      <c r="M56" s="20">
        <f t="shared" ref="M56:M57" si="101">SUM(I56:L56)</f>
        <v>1176</v>
      </c>
      <c r="O56" s="20"/>
      <c r="P56" s="20"/>
      <c r="Q56" s="20"/>
      <c r="R56" s="20">
        <v>1294</v>
      </c>
      <c r="S56" s="20">
        <f t="shared" ref="S56:S57" si="102">SUM(O56:R56)</f>
        <v>1294</v>
      </c>
      <c r="U56" s="20"/>
      <c r="V56" s="20"/>
      <c r="W56" s="20"/>
      <c r="X56" s="20">
        <v>1210</v>
      </c>
      <c r="Y56" s="20">
        <f t="shared" ref="Y56:Y57" si="103">SUM(U56:X56)</f>
        <v>1210</v>
      </c>
      <c r="AA56" s="20"/>
      <c r="AB56" s="20"/>
      <c r="AC56" s="20"/>
      <c r="AD56" s="20">
        <v>1321</v>
      </c>
      <c r="AE56" s="20">
        <f t="shared" ref="AE56:AE57" si="104">SUM(AA56:AD56)</f>
        <v>1321</v>
      </c>
      <c r="AG56" s="20"/>
      <c r="AH56" s="20"/>
      <c r="AI56" s="20"/>
      <c r="AJ56" s="20">
        <v>1365</v>
      </c>
      <c r="AK56" s="20">
        <f t="shared" ref="AK56:AK57" si="105">SUM(AG56:AJ56)</f>
        <v>1365</v>
      </c>
      <c r="AM56" s="20"/>
      <c r="AN56" s="20"/>
      <c r="AO56" s="20"/>
      <c r="AP56" s="20">
        <v>1364</v>
      </c>
      <c r="AQ56" s="20">
        <f t="shared" ref="AQ56:AQ57" si="106">SUM(AM56:AP56)</f>
        <v>1364</v>
      </c>
      <c r="AS56" s="20"/>
      <c r="AT56" s="20"/>
      <c r="AU56" s="20"/>
      <c r="AV56" s="20">
        <v>1313</v>
      </c>
      <c r="AW56" s="20">
        <f t="shared" ref="AW56:AW57" si="107">SUM(AS56:AV56)</f>
        <v>1313</v>
      </c>
      <c r="AY56" s="20"/>
      <c r="AZ56" s="20"/>
      <c r="BA56" s="20"/>
      <c r="BB56" s="20">
        <v>1285</v>
      </c>
      <c r="BC56" s="20">
        <f t="shared" ref="BC56:BC57" si="108">SUM(AY56:BB56)</f>
        <v>1285</v>
      </c>
      <c r="BE56" s="20"/>
      <c r="BF56" s="20"/>
      <c r="BG56" s="20"/>
      <c r="BH56" s="20"/>
      <c r="BI56" s="20">
        <f t="shared" ref="BI56:BI57" si="109">SUM(BE56:BH56)</f>
        <v>0</v>
      </c>
      <c r="BK56" s="20"/>
      <c r="BL56" s="20"/>
      <c r="BM56" s="20"/>
      <c r="BN56" s="20"/>
      <c r="BO56" s="20">
        <f t="shared" ref="BO56:BO57" si="110">SUM(BK56:BN56)</f>
        <v>0</v>
      </c>
      <c r="BQ56" s="20"/>
      <c r="BR56" s="20"/>
      <c r="BS56" s="20"/>
      <c r="BT56" s="20"/>
      <c r="BU56" s="20">
        <f t="shared" ref="BU56:BU57" si="111">SUM(BQ56:BT56)</f>
        <v>0</v>
      </c>
      <c r="BW56" s="20">
        <f t="shared" ref="BW56:BW57" si="112">C56+I56+O56+U56+AA56+AG56+AM56+AS56+AY56+BE56+BK56+BQ56</f>
        <v>0</v>
      </c>
      <c r="BX56" s="20">
        <f t="shared" ref="BX56:BX57" si="113">D56+J56+P56+V56+AB56+AH56+AN56+AT56+AZ56+BF56+BL56+BR56</f>
        <v>0</v>
      </c>
      <c r="BY56" s="20">
        <f t="shared" ref="BY56:BY57" si="114">E56+K56+Q56+W56+AC56+AI56+AO56+AU56+BA56+BG56+BM56+BS56</f>
        <v>0</v>
      </c>
      <c r="BZ56" s="20">
        <f t="shared" ref="BZ56:BZ57" si="115">F56+L56+R56+X56+AD56+AJ56+AP56+AV56+BB56+BH56+BN56+BT56</f>
        <v>11502</v>
      </c>
      <c r="CA56" s="20">
        <f t="shared" ref="CA56:CA57" si="116">SUM(BW56:BZ56)</f>
        <v>11502</v>
      </c>
    </row>
    <row r="57" spans="1:79" ht="20.25" customHeight="1" x14ac:dyDescent="0.25">
      <c r="A57" s="37"/>
      <c r="B57" s="19" t="s">
        <v>22</v>
      </c>
      <c r="C57" s="23"/>
      <c r="D57" s="23"/>
      <c r="E57" s="23"/>
      <c r="F57" s="23">
        <v>2.0999999999999999E-3</v>
      </c>
      <c r="G57" s="23">
        <f t="shared" si="100"/>
        <v>2.0999999999999999E-3</v>
      </c>
      <c r="I57" s="23"/>
      <c r="J57" s="23"/>
      <c r="K57" s="23"/>
      <c r="L57" s="23">
        <v>2.0839999999999999E-3</v>
      </c>
      <c r="M57" s="23">
        <f t="shared" si="101"/>
        <v>2.0839999999999999E-3</v>
      </c>
      <c r="O57" s="23"/>
      <c r="P57" s="23"/>
      <c r="Q57" s="23"/>
      <c r="R57" s="23">
        <v>2.0860000000000002E-3</v>
      </c>
      <c r="S57" s="23">
        <f t="shared" si="102"/>
        <v>2.0860000000000002E-3</v>
      </c>
      <c r="U57" s="23"/>
      <c r="V57" s="23"/>
      <c r="W57" s="23"/>
      <c r="X57" s="23">
        <v>2.1810000000000002E-3</v>
      </c>
      <c r="Y57" s="23">
        <f t="shared" si="103"/>
        <v>2.1810000000000002E-3</v>
      </c>
      <c r="AA57" s="23"/>
      <c r="AB57" s="23"/>
      <c r="AC57" s="23"/>
      <c r="AD57" s="23">
        <v>2.1930000000000001E-3</v>
      </c>
      <c r="AE57" s="23">
        <f t="shared" si="104"/>
        <v>2.1930000000000001E-3</v>
      </c>
      <c r="AG57" s="23"/>
      <c r="AH57" s="23"/>
      <c r="AI57" s="23"/>
      <c r="AJ57" s="23">
        <v>2.3059999999999999E-3</v>
      </c>
      <c r="AK57" s="23">
        <f t="shared" si="105"/>
        <v>2.3059999999999999E-3</v>
      </c>
      <c r="AM57" s="23"/>
      <c r="AN57" s="23"/>
      <c r="AO57" s="23"/>
      <c r="AP57" s="23">
        <v>2.1489999999999999E-3</v>
      </c>
      <c r="AQ57" s="23">
        <f t="shared" si="106"/>
        <v>2.1489999999999999E-3</v>
      </c>
      <c r="AS57" s="23"/>
      <c r="AT57" s="23"/>
      <c r="AU57" s="23"/>
      <c r="AV57" s="23">
        <v>2.0820000000000001E-3</v>
      </c>
      <c r="AW57" s="23">
        <f t="shared" si="107"/>
        <v>2.0820000000000001E-3</v>
      </c>
      <c r="AY57" s="23"/>
      <c r="AZ57" s="23"/>
      <c r="BA57" s="23"/>
      <c r="BB57" s="23">
        <v>2.2000000000000001E-3</v>
      </c>
      <c r="BC57" s="23">
        <f t="shared" si="108"/>
        <v>2.2000000000000001E-3</v>
      </c>
      <c r="BE57" s="23"/>
      <c r="BF57" s="23"/>
      <c r="BG57" s="23"/>
      <c r="BH57" s="23"/>
      <c r="BI57" s="23">
        <f t="shared" si="109"/>
        <v>0</v>
      </c>
      <c r="BK57" s="23"/>
      <c r="BL57" s="23"/>
      <c r="BM57" s="23"/>
      <c r="BN57" s="23"/>
      <c r="BO57" s="23">
        <f t="shared" si="110"/>
        <v>0</v>
      </c>
      <c r="BQ57" s="23"/>
      <c r="BR57" s="23"/>
      <c r="BS57" s="23"/>
      <c r="BT57" s="23"/>
      <c r="BU57" s="23">
        <f t="shared" si="111"/>
        <v>0</v>
      </c>
      <c r="BW57" s="23">
        <f t="shared" si="112"/>
        <v>0</v>
      </c>
      <c r="BX57" s="23">
        <f t="shared" si="113"/>
        <v>0</v>
      </c>
      <c r="BY57" s="23">
        <f t="shared" si="114"/>
        <v>0</v>
      </c>
      <c r="BZ57" s="23">
        <f t="shared" si="115"/>
        <v>1.9380999999999999E-2</v>
      </c>
      <c r="CA57" s="23">
        <f t="shared" si="116"/>
        <v>1.9380999999999999E-2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0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>
        <v>14977</v>
      </c>
      <c r="AT60" s="16"/>
      <c r="AU60" s="16">
        <v>461625</v>
      </c>
      <c r="AV60" s="16">
        <v>340062</v>
      </c>
      <c r="AW60" s="17">
        <f>SUM(AS60:AV60)</f>
        <v>816664</v>
      </c>
      <c r="AY60" s="16">
        <v>13318</v>
      </c>
      <c r="AZ60" s="16"/>
      <c r="BA60" s="16">
        <v>430711</v>
      </c>
      <c r="BB60" s="16">
        <v>304271</v>
      </c>
      <c r="BC60" s="17">
        <f>SUM(AY60:BB60)</f>
        <v>748300</v>
      </c>
      <c r="BE60" s="16"/>
      <c r="BF60" s="16"/>
      <c r="BG60" s="16"/>
      <c r="BH60" s="16"/>
      <c r="BI60" s="17">
        <f>SUM(BE60:BH60)</f>
        <v>0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17">C60+I60+O60+U60+AA60+AG60+AM60+AS60+AY60+BE60+BK60+BQ60</f>
        <v>110733</v>
      </c>
      <c r="BX60" s="16">
        <f t="shared" si="117"/>
        <v>0</v>
      </c>
      <c r="BY60" s="16">
        <f t="shared" si="117"/>
        <v>4244149</v>
      </c>
      <c r="BZ60" s="16">
        <f t="shared" si="117"/>
        <v>2791728</v>
      </c>
      <c r="CA60" s="17">
        <f>SUM(BW60:BZ60)</f>
        <v>7146610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17"/>
        <v>0</v>
      </c>
      <c r="BX61" s="18">
        <f t="shared" si="117"/>
        <v>0</v>
      </c>
      <c r="BY61" s="18">
        <f t="shared" si="117"/>
        <v>0</v>
      </c>
      <c r="BZ61" s="18">
        <f t="shared" si="11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0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>
        <v>88770</v>
      </c>
      <c r="AV64" s="16"/>
      <c r="AW64" s="17">
        <f>SUM(AS64:AV64)</f>
        <v>88770</v>
      </c>
      <c r="AY64" s="16"/>
      <c r="AZ64" s="16"/>
      <c r="BA64" s="16">
        <v>99287</v>
      </c>
      <c r="BB64" s="16"/>
      <c r="BC64" s="17">
        <f>SUM(AY64:BB64)</f>
        <v>99287</v>
      </c>
      <c r="BE64" s="16"/>
      <c r="BF64" s="16"/>
      <c r="BG64" s="16"/>
      <c r="BH64" s="16"/>
      <c r="BI64" s="17">
        <f>SUM(BE64:BH64)</f>
        <v>0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18">C64+I64+O64+U64+AA64+AG64+AM64+AS64+AY64+BE64+BK64+BQ64</f>
        <v>0</v>
      </c>
      <c r="BX64" s="16">
        <f t="shared" si="118"/>
        <v>0</v>
      </c>
      <c r="BY64" s="16">
        <f t="shared" si="118"/>
        <v>8617508</v>
      </c>
      <c r="BZ64" s="16">
        <f t="shared" si="118"/>
        <v>5</v>
      </c>
      <c r="CA64" s="17">
        <f>SUM(BW64:BZ64)</f>
        <v>8617513</v>
      </c>
    </row>
    <row r="65" spans="1:79" x14ac:dyDescent="0.25">
      <c r="A65" s="30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18"/>
        <v>0</v>
      </c>
      <c r="BX65" s="18">
        <f t="shared" si="118"/>
        <v>0</v>
      </c>
      <c r="BY65" s="18">
        <f t="shared" si="118"/>
        <v>0</v>
      </c>
      <c r="BZ65" s="18">
        <f t="shared" si="11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0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>
        <v>1885367</v>
      </c>
      <c r="AT68" s="16">
        <v>1924802</v>
      </c>
      <c r="AU68" s="16">
        <v>3602678</v>
      </c>
      <c r="AV68" s="16"/>
      <c r="AW68" s="17">
        <f>SUM(AS68:AV68)</f>
        <v>7412847</v>
      </c>
      <c r="AY68" s="16">
        <v>1880685</v>
      </c>
      <c r="AZ68" s="16">
        <v>1843701</v>
      </c>
      <c r="BA68" s="16">
        <v>3294859</v>
      </c>
      <c r="BB68" s="16"/>
      <c r="BC68" s="17">
        <f>SUM(AY68:BB68)</f>
        <v>7019245</v>
      </c>
      <c r="BE68" s="16"/>
      <c r="BF68" s="16"/>
      <c r="BG68" s="16"/>
      <c r="BH68" s="16"/>
      <c r="BI68" s="17">
        <f>SUM(BE68:BH68)</f>
        <v>0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19">C68+I68+O68+U68+AA68+AG68+AM68+AS68+AY68+BE68+BK68+BQ68</f>
        <v>16584595</v>
      </c>
      <c r="BX68" s="16">
        <f t="shared" si="119"/>
        <v>17969910</v>
      </c>
      <c r="BY68" s="16">
        <f t="shared" si="119"/>
        <v>30176941</v>
      </c>
      <c r="BZ68" s="16">
        <f t="shared" si="119"/>
        <v>0</v>
      </c>
      <c r="CA68" s="17">
        <f>SUM(BW68:BZ68)</f>
        <v>64731446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0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>
        <v>12299</v>
      </c>
      <c r="AT72" s="16">
        <v>2342</v>
      </c>
      <c r="AU72" s="16">
        <v>259722</v>
      </c>
      <c r="AV72" s="16">
        <v>211141</v>
      </c>
      <c r="AW72" s="17">
        <f>SUM(AS72:AV72)</f>
        <v>485504</v>
      </c>
      <c r="AY72" s="16">
        <v>12590</v>
      </c>
      <c r="AZ72" s="16">
        <v>2176</v>
      </c>
      <c r="BA72" s="16">
        <v>227599</v>
      </c>
      <c r="BB72" s="16">
        <v>180899</v>
      </c>
      <c r="BC72" s="17">
        <f>SUM(AY72:BB72)</f>
        <v>423264</v>
      </c>
      <c r="BE72" s="16"/>
      <c r="BF72" s="16"/>
      <c r="BG72" s="16"/>
      <c r="BH72" s="16"/>
      <c r="BI72" s="17">
        <f>SUM(BE72:BH72)</f>
        <v>0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20">C72+I72+O72+U72+AA72+AG72+AM72+AS72+AY72+BE72+BK72+BQ72</f>
        <v>103346</v>
      </c>
      <c r="BX72" s="16">
        <f t="shared" si="120"/>
        <v>19342</v>
      </c>
      <c r="BY72" s="16">
        <f t="shared" si="120"/>
        <v>2154127</v>
      </c>
      <c r="BZ72" s="16">
        <f t="shared" si="120"/>
        <v>1782054</v>
      </c>
      <c r="CA72" s="17">
        <f>SUM(BW72:BZ72)</f>
        <v>4058869</v>
      </c>
    </row>
    <row r="73" spans="1:79" x14ac:dyDescent="0.25">
      <c r="A73" s="30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>
        <v>7.2999999999999995E-2</v>
      </c>
      <c r="AV73" s="18">
        <v>0.155</v>
      </c>
      <c r="AW73" s="18">
        <f>SUM(AS73:AV73)</f>
        <v>0.22799999999999998</v>
      </c>
      <c r="AY73" s="18"/>
      <c r="AZ73" s="18"/>
      <c r="BA73" s="18">
        <v>7.1999999999999995E-2</v>
      </c>
      <c r="BB73" s="18">
        <v>0.156</v>
      </c>
      <c r="BC73" s="18">
        <f>SUM(AY73:BB73)</f>
        <v>0.22799999999999998</v>
      </c>
      <c r="BE73" s="18"/>
      <c r="BF73" s="18"/>
      <c r="BG73" s="18"/>
      <c r="BH73" s="18"/>
      <c r="BI73" s="18">
        <f>SUM(BE73:BH73)</f>
        <v>0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20"/>
        <v>0</v>
      </c>
      <c r="BX73" s="18">
        <f t="shared" si="120"/>
        <v>0</v>
      </c>
      <c r="BY73" s="18">
        <f t="shared" si="120"/>
        <v>0.61399999999999999</v>
      </c>
      <c r="BZ73" s="18">
        <f t="shared" si="120"/>
        <v>1.3859999999999999</v>
      </c>
      <c r="CA73" s="18">
        <f>SUM(BW73:BZ73)</f>
        <v>2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0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>
        <v>477260</v>
      </c>
      <c r="AV76" s="16"/>
      <c r="AW76" s="17">
        <f>SUM(AS76:AV76)</f>
        <v>477260</v>
      </c>
      <c r="AY76" s="16"/>
      <c r="AZ76" s="16"/>
      <c r="BA76" s="16">
        <v>460836</v>
      </c>
      <c r="BB76" s="16"/>
      <c r="BC76" s="17">
        <f>SUM(AY76:BB76)</f>
        <v>460836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W77" si="121">C76+I76+O76+U76+AA76+AG76+AM76+AS76+AY76+BE76+BK76+BQ76</f>
        <v>0</v>
      </c>
      <c r="BX76" s="16">
        <f t="shared" ref="BX76:BX77" si="122">D76+J76+P76+V76+AB76+AH76+AN76+AT76+AZ76+BF76+BL76+BR76</f>
        <v>0</v>
      </c>
      <c r="BY76" s="16">
        <f t="shared" ref="BY76:BY77" si="123">E76+K76+Q76+W76+AC76+AI76+AO76+AU76+BA76+BG76+BM76+BS76</f>
        <v>4143510</v>
      </c>
      <c r="BZ76" s="16">
        <f t="shared" ref="BZ76:BZ77" si="124">F76+L76+R76+X76+AD76+AJ76+AP76+AV76+BB76+BH76+BN76+BT76</f>
        <v>0</v>
      </c>
      <c r="CA76" s="17">
        <f>SUM(BW76:BZ76)</f>
        <v>4143510</v>
      </c>
    </row>
    <row r="77" spans="1:79" ht="18.75" customHeight="1" x14ac:dyDescent="0.25">
      <c r="A77" s="30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>
        <v>0.73199999999999998</v>
      </c>
      <c r="AV77" s="18"/>
      <c r="AW77" s="18">
        <f>SUM(AS77:AV77)</f>
        <v>0.73199999999999998</v>
      </c>
      <c r="AY77" s="18"/>
      <c r="AZ77" s="18"/>
      <c r="BA77" s="18">
        <v>0.72399999999999998</v>
      </c>
      <c r="BB77" s="18"/>
      <c r="BC77" s="18">
        <f>SUM(AY77:BB77)</f>
        <v>0.72399999999999998</v>
      </c>
      <c r="BE77" s="18"/>
      <c r="BF77" s="18"/>
      <c r="BG77" s="18"/>
      <c r="BH77" s="18"/>
      <c r="BI77" s="18">
        <f>SUM(BE77:BH77)</f>
        <v>0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21"/>
        <v>0</v>
      </c>
      <c r="BX77" s="18">
        <f t="shared" si="122"/>
        <v>0</v>
      </c>
      <c r="BY77" s="18">
        <f t="shared" si="123"/>
        <v>6.6529999999999996</v>
      </c>
      <c r="BZ77" s="18">
        <f t="shared" si="124"/>
        <v>0</v>
      </c>
      <c r="CA77" s="18">
        <f>SUM(BW77:BZ77)</f>
        <v>6.6529999999999996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0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>
        <v>111333</v>
      </c>
      <c r="AV80" s="16">
        <v>126244</v>
      </c>
      <c r="AW80" s="17">
        <f>SUM(AS80:AV80)</f>
        <v>237577</v>
      </c>
      <c r="AY80" s="16"/>
      <c r="AZ80" s="16"/>
      <c r="BA80" s="16">
        <v>107672</v>
      </c>
      <c r="BB80" s="16">
        <v>128363</v>
      </c>
      <c r="BC80" s="17">
        <f>SUM(AY80:BB80)</f>
        <v>236035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5">C80+I80+O80+U80+AA80+AG80+AM80+AS80+AY80+BE80+BK80+BQ80</f>
        <v>0</v>
      </c>
      <c r="BX80" s="16">
        <f t="shared" ref="BX80:BX81" si="126">D80+J80+P80+V80+AB80+AH80+AN80+AT80+AZ80+BF80+BL80+BR80</f>
        <v>0</v>
      </c>
      <c r="BY80" s="16">
        <f t="shared" ref="BY80:BY81" si="127">E80+K80+Q80+W80+AC80+AI80+AO80+AU80+BA80+BG80+BM80+BS80</f>
        <v>947190</v>
      </c>
      <c r="BZ80" s="16">
        <f t="shared" ref="BZ80:BZ81" si="128">F80+L80+R80+X80+AD80+AJ80+AP80+AV80+BB80+BH80+BN80+BT80</f>
        <v>1108738</v>
      </c>
      <c r="CA80" s="17">
        <f>SUM(BW80:BZ80)</f>
        <v>2055928</v>
      </c>
    </row>
    <row r="81" spans="1:79" x14ac:dyDescent="0.25">
      <c r="A81" s="30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>
        <v>0.125</v>
      </c>
      <c r="AV81" s="18">
        <v>4.0000000000000001E-3</v>
      </c>
      <c r="AW81" s="18">
        <f>SUM(AS81:AV81)</f>
        <v>0.129</v>
      </c>
      <c r="AY81" s="18"/>
      <c r="AZ81" s="18"/>
      <c r="BA81" s="18">
        <v>0.13</v>
      </c>
      <c r="BB81" s="18">
        <v>7.0000000000000001E-3</v>
      </c>
      <c r="BC81" s="18">
        <f>SUM(AY81:BB81)</f>
        <v>0.13700000000000001</v>
      </c>
      <c r="BE81" s="18"/>
      <c r="BF81" s="18"/>
      <c r="BG81" s="18"/>
      <c r="BH81" s="18"/>
      <c r="BI81" s="18">
        <f>SUM(BE81:BH81)</f>
        <v>0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25"/>
        <v>0</v>
      </c>
      <c r="BX81" s="18">
        <f t="shared" si="126"/>
        <v>0</v>
      </c>
      <c r="BY81" s="18">
        <f t="shared" si="127"/>
        <v>1.117</v>
      </c>
      <c r="BZ81" s="18">
        <f t="shared" si="128"/>
        <v>3.0999999999999996E-2</v>
      </c>
      <c r="CA81" s="18">
        <f>SUM(BW81:BZ81)</f>
        <v>1.1479999999999999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>
        <v>620342</v>
      </c>
      <c r="AV84" s="16">
        <v>54558</v>
      </c>
      <c r="AW84" s="17">
        <f>SUM(AS84:AV84)</f>
        <v>674900</v>
      </c>
      <c r="AY84" s="16"/>
      <c r="AZ84" s="16"/>
      <c r="BA84" s="16">
        <v>569278</v>
      </c>
      <c r="BB84" s="16">
        <v>50053</v>
      </c>
      <c r="BC84" s="17">
        <f>SUM(AY84:BB84)</f>
        <v>619331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>C84+I84+O84+U84+AA84+AG84+AM84+AS84+AY84+BE84+BK84+BQ84</f>
        <v>0</v>
      </c>
      <c r="BX84" s="16">
        <f t="shared" ref="BX84:BX85" si="129">D84+J84+P84+V84+AB84+AH84+AN84+AT84+AZ84+BF84+BL84+BR84</f>
        <v>0</v>
      </c>
      <c r="BY84" s="16">
        <f>E84+K84+Q84+W84+AC84+AI84+AO84+AU84+BA84+BG84+BM84+BS84</f>
        <v>5564052</v>
      </c>
      <c r="BZ84" s="16">
        <f t="shared" ref="BZ84:BZ85" si="130">F84+L84+R84+X84+AD84+AJ84+AP84+AV84+BB84+BH84+BN84+BT84</f>
        <v>531377</v>
      </c>
      <c r="CA84" s="17">
        <f>SUM(BW84:BZ84)</f>
        <v>6095429</v>
      </c>
    </row>
    <row r="85" spans="1:79" x14ac:dyDescent="0.25">
      <c r="A85" s="30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ref="BW85" si="131">C85+I85+O85+U85+AA85+AG85+AM85+AS85+AY85+BE85+BK85+BQ85</f>
        <v>0</v>
      </c>
      <c r="BX85" s="18">
        <f t="shared" si="129"/>
        <v>0</v>
      </c>
      <c r="BY85" s="18">
        <f t="shared" ref="BY85" si="132">E85+K85+Q85+W85+AC85+AI85+AO85+AU85+BA85+BG85+BM85+BS85</f>
        <v>0</v>
      </c>
      <c r="BZ85" s="18">
        <f t="shared" si="130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0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>
        <v>580642</v>
      </c>
      <c r="AV88" s="16">
        <v>267044</v>
      </c>
      <c r="AW88" s="17">
        <f>SUM(AS88:AV88)</f>
        <v>847686</v>
      </c>
      <c r="AY88" s="16"/>
      <c r="AZ88" s="16"/>
      <c r="BA88" s="16">
        <v>533319</v>
      </c>
      <c r="BB88" s="16">
        <v>248621</v>
      </c>
      <c r="BC88" s="17">
        <f>SUM(AY88:BB88)</f>
        <v>781940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33">C88+I88+O88+U88+AA88+AG88+AM88+AS88+AY88+BE88+BK88+BQ88</f>
        <v>0</v>
      </c>
      <c r="BX88" s="16">
        <f t="shared" ref="BX88:BX89" si="134">D88+J88+P88+V88+AB88+AH88+AN88+AT88+AZ88+BF88+BL88+BR88</f>
        <v>0</v>
      </c>
      <c r="BY88" s="16">
        <f t="shared" ref="BY88:BY89" si="135">E88+K88+Q88+W88+AC88+AI88+AO88+AU88+BA88+BG88+BM88+BS88</f>
        <v>4006501</v>
      </c>
      <c r="BZ88" s="16">
        <f t="shared" ref="BZ88:BZ89" si="136">F88+L88+R88+X88+AD88+AJ88+AP88+AV88+BB88+BH88+BN88+BT88</f>
        <v>2400772</v>
      </c>
      <c r="CA88" s="17">
        <f>SUM(BW88:BZ88)</f>
        <v>6407273</v>
      </c>
    </row>
    <row r="89" spans="1:79" ht="18" customHeight="1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33"/>
        <v>0</v>
      </c>
      <c r="BX89" s="18">
        <f t="shared" si="134"/>
        <v>0</v>
      </c>
      <c r="BY89" s="18">
        <f t="shared" si="135"/>
        <v>0</v>
      </c>
      <c r="BZ89" s="18">
        <f t="shared" si="13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>
        <v>578807</v>
      </c>
      <c r="AV92" s="16"/>
      <c r="AW92" s="17">
        <f>SUM(AS92:AV92)</f>
        <v>578807</v>
      </c>
      <c r="AY92" s="16"/>
      <c r="AZ92" s="16"/>
      <c r="BA92" s="16">
        <v>548760</v>
      </c>
      <c r="BB92" s="16"/>
      <c r="BC92" s="17">
        <f>SUM(AY92:BB92)</f>
        <v>548760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7">C92+I92+O92+U92+AA92+AG92+AM92+AS92+AY92+BE92+BK92+BQ92</f>
        <v>0</v>
      </c>
      <c r="BX92" s="16">
        <f t="shared" ref="BX92:BX93" si="138">D92+J92+P92+V92+AB92+AH92+AN92+AT92+AZ92+BF92+BL92+BR92</f>
        <v>0</v>
      </c>
      <c r="BY92" s="16">
        <f t="shared" ref="BY92:BY93" si="139">E92+K92+Q92+W92+AC92+AI92+AO92+AU92+BA92+BG92+BM92+BS92</f>
        <v>5147648</v>
      </c>
      <c r="BZ92" s="16">
        <f t="shared" ref="BZ92:BZ93" si="140">F92+L92+R92+X92+AD92+AJ92+AP92+AV92+BB92+BH92+BN92+BT92</f>
        <v>0</v>
      </c>
      <c r="CA92" s="17">
        <f>SUM(BW92:BZ92)</f>
        <v>5147648</v>
      </c>
    </row>
    <row r="93" spans="1:79" ht="18" customHeight="1" x14ac:dyDescent="0.25">
      <c r="A93" s="30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>
        <v>0.80700000000000005</v>
      </c>
      <c r="AV93" s="18"/>
      <c r="AW93" s="18">
        <f>SUM(AS93:AV93)</f>
        <v>0.80700000000000005</v>
      </c>
      <c r="AY93" s="18"/>
      <c r="AZ93" s="18"/>
      <c r="BA93" s="18">
        <v>0.78300000000000003</v>
      </c>
      <c r="BB93" s="18"/>
      <c r="BC93" s="18">
        <f>SUM(AY93:BB93)</f>
        <v>0.78300000000000003</v>
      </c>
      <c r="BE93" s="18"/>
      <c r="BF93" s="18"/>
      <c r="BG93" s="18"/>
      <c r="BH93" s="18"/>
      <c r="BI93" s="18">
        <f>SUM(BE93:BH93)</f>
        <v>0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37"/>
        <v>0</v>
      </c>
      <c r="BX93" s="18">
        <f t="shared" si="138"/>
        <v>0</v>
      </c>
      <c r="BY93" s="18">
        <f t="shared" si="139"/>
        <v>7.2540000000000013</v>
      </c>
      <c r="BZ93" s="18">
        <f t="shared" si="140"/>
        <v>0</v>
      </c>
      <c r="CA93" s="18">
        <f>SUM(BW93:BZ93)</f>
        <v>7.2540000000000013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>
        <v>10332</v>
      </c>
      <c r="AV96" s="16">
        <v>13993.3</v>
      </c>
      <c r="AW96" s="17">
        <f>SUM(AS96:AV96)</f>
        <v>24325.3</v>
      </c>
      <c r="AY96" s="16"/>
      <c r="AZ96" s="16"/>
      <c r="BA96" s="16">
        <v>10658</v>
      </c>
      <c r="BB96" s="16">
        <v>10411</v>
      </c>
      <c r="BC96" s="17">
        <f>SUM(AY96:BB96)</f>
        <v>21069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41">C96+I96+O96+U96+AA96+AG96+AM96+AS96+AY96+BE96+BK96+BQ96</f>
        <v>0</v>
      </c>
      <c r="BX96" s="16">
        <f t="shared" ref="BX96:BX97" si="142">D96+J96+P96+V96+AB96+AH96+AN96+AT96+AZ96+BF96+BL96+BR96</f>
        <v>0</v>
      </c>
      <c r="BY96" s="16">
        <f t="shared" ref="BY96:BY97" si="143">E96+K96+Q96+W96+AC96+AI96+AO96+AU96+BA96+BG96+BM96+BS96</f>
        <v>95842</v>
      </c>
      <c r="BZ96" s="16">
        <f t="shared" ref="BZ96:BZ97" si="144">F96+L96+R96+X96+AD96+AJ96+AP96+AV96+BB96+BH96+BN96+BT96</f>
        <v>118058.3</v>
      </c>
      <c r="CA96" s="17">
        <f>SUM(BW96:BZ96)</f>
        <v>213900.3</v>
      </c>
    </row>
    <row r="97" spans="1:79" ht="18" customHeight="1" x14ac:dyDescent="0.25">
      <c r="A97" s="30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41"/>
        <v>0</v>
      </c>
      <c r="BX97" s="18">
        <f t="shared" si="142"/>
        <v>0</v>
      </c>
      <c r="BY97" s="18">
        <f t="shared" si="143"/>
        <v>0.05</v>
      </c>
      <c r="BZ97" s="18">
        <f t="shared" si="144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5">C100+I100+O100+U100+AA100+AG100+AM100+AS100+AY100+BE100+BK100+BQ100</f>
        <v>0</v>
      </c>
      <c r="BX100" s="16">
        <f t="shared" ref="BX100:BX101" si="146">D100+J100+P100+V100+AB100+AH100+AN100+AT100+AZ100+BF100+BL100+BR100</f>
        <v>0</v>
      </c>
      <c r="BY100" s="16">
        <f t="shared" ref="BY100:BY101" si="147">E100+K100+Q100+W100+AC100+AI100+AO100+AU100+BA100+BG100+BM100+BS100</f>
        <v>183877</v>
      </c>
      <c r="BZ100" s="16">
        <f t="shared" ref="BZ100:BZ101" si="148">F100+L100+R100+X100+AD100+AJ100+AP100+AV100+BB100+BH100+BN100+BT100</f>
        <v>399491</v>
      </c>
      <c r="CA100" s="17">
        <f>SUM(BW100:BZ100)</f>
        <v>583368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45"/>
        <v>0</v>
      </c>
      <c r="BX101" s="18">
        <f t="shared" si="146"/>
        <v>0</v>
      </c>
      <c r="BY101" s="18">
        <f t="shared" si="147"/>
        <v>0</v>
      </c>
      <c r="BZ101" s="18">
        <f t="shared" si="148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>
        <v>44759</v>
      </c>
      <c r="AV104" s="16">
        <v>425</v>
      </c>
      <c r="AW104" s="17">
        <f>SUM(AS104:AV104)</f>
        <v>45184</v>
      </c>
      <c r="AY104" s="16"/>
      <c r="AZ104" s="16"/>
      <c r="BA104" s="16">
        <v>55651</v>
      </c>
      <c r="BB104" s="16">
        <v>481</v>
      </c>
      <c r="BC104" s="17">
        <f>SUM(AY104:BB104)</f>
        <v>56132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9">C104+I104+O104+U104+AA104+AG104+AM104+AS104+AY104+BE104+BK104+BQ104</f>
        <v>0</v>
      </c>
      <c r="BX104" s="16">
        <f t="shared" ref="BX104:BX105" si="150">D104+J104+P104+V104+AB104+AH104+AN104+AT104+AZ104+BF104+BL104+BR104</f>
        <v>0</v>
      </c>
      <c r="BY104" s="16">
        <f t="shared" ref="BY104:BY105" si="151">E104+K104+Q104+W104+AC104+AI104+AO104+AU104+BA104+BG104+BM104+BS104</f>
        <v>253080</v>
      </c>
      <c r="BZ104" s="16">
        <f t="shared" ref="BZ104:BZ105" si="152">F104+L104+R104+X104+AD104+AJ104+AP104+AV104+BB104+BH104+BN104+BT104</f>
        <v>4612</v>
      </c>
      <c r="CA104" s="17">
        <f>SUM(BW104:BZ104)</f>
        <v>257692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49"/>
        <v>0</v>
      </c>
      <c r="BX105" s="18">
        <f t="shared" si="150"/>
        <v>0</v>
      </c>
      <c r="BY105" s="18">
        <f t="shared" si="151"/>
        <v>0</v>
      </c>
      <c r="BZ105" s="18">
        <f t="shared" si="152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>
        <v>95918</v>
      </c>
      <c r="AV108" s="16">
        <v>61383</v>
      </c>
      <c r="AW108" s="17">
        <f>SUM(AS108:AV108)</f>
        <v>157301</v>
      </c>
      <c r="AY108" s="16"/>
      <c r="AZ108" s="16"/>
      <c r="BA108" s="16">
        <v>100618</v>
      </c>
      <c r="BB108" s="16">
        <v>61589</v>
      </c>
      <c r="BC108" s="17">
        <f>SUM(AY108:BB108)</f>
        <v>162207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53">C108+I108+O108+U108+AA108+AG108+AM108+AS108+AY108+BE108+BK108+BQ108</f>
        <v>0</v>
      </c>
      <c r="BX108" s="16">
        <f t="shared" ref="BX108:BX109" si="154">D108+J108+P108+V108+AB108+AH108+AN108+AT108+AZ108+BF108+BL108+BR108</f>
        <v>0</v>
      </c>
      <c r="BY108" s="16">
        <f t="shared" ref="BY108:BY109" si="155">E108+K108+Q108+W108+AC108+AI108+AO108+AU108+BA108+BG108+BM108+BS108</f>
        <v>400606</v>
      </c>
      <c r="BZ108" s="16">
        <f t="shared" ref="BZ108:BZ109" si="156">F108+L108+R108+X108+AD108+AJ108+AP108+AV108+BB108+BH108+BN108+BT108</f>
        <v>412673</v>
      </c>
      <c r="CA108" s="17">
        <f>SUM(BW108:BZ108)</f>
        <v>813279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53"/>
        <v>0</v>
      </c>
      <c r="BX109" s="18">
        <f t="shared" si="154"/>
        <v>0</v>
      </c>
      <c r="BY109" s="18">
        <f t="shared" si="155"/>
        <v>0</v>
      </c>
      <c r="BZ109" s="18">
        <f t="shared" si="156"/>
        <v>0</v>
      </c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0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>
        <v>263</v>
      </c>
      <c r="AV112" s="16">
        <v>22556</v>
      </c>
      <c r="AW112" s="17">
        <f>SUM(AS112:AV112)</f>
        <v>22819</v>
      </c>
      <c r="AY112" s="16"/>
      <c r="AZ112" s="16"/>
      <c r="BA112" s="16">
        <v>263</v>
      </c>
      <c r="BB112" s="16">
        <v>20315</v>
      </c>
      <c r="BC112" s="17">
        <f>SUM(AY112:BB112)</f>
        <v>20578</v>
      </c>
      <c r="BE112" s="16"/>
      <c r="BF112" s="16"/>
      <c r="BG112" s="16"/>
      <c r="BH112" s="16"/>
      <c r="BI112" s="17">
        <f>SUM(BE112:BH112)</f>
        <v>0</v>
      </c>
      <c r="BK112" s="16"/>
      <c r="BL112" s="16"/>
      <c r="BM112" s="16"/>
      <c r="BN112" s="16"/>
      <c r="BO112" s="17">
        <f>SUM(BK112:BN112)</f>
        <v>0</v>
      </c>
      <c r="BQ112" s="16"/>
      <c r="BR112" s="16"/>
      <c r="BS112" s="16"/>
      <c r="BT112" s="16"/>
      <c r="BU112" s="17">
        <f>SUM(BQ112:BT112)</f>
        <v>0</v>
      </c>
      <c r="BW112" s="16">
        <f t="shared" ref="BW112:BW113" si="157">C112+I112+O112+U112+AA112+AG112+AM112+AS112+AY112+BE112+BK112+BQ112</f>
        <v>0</v>
      </c>
      <c r="BX112" s="16">
        <f t="shared" ref="BX112:BX113" si="158">D112+J112+P112+V112+AB112+AH112+AN112+AT112+AZ112+BF112+BL112+BR112</f>
        <v>0</v>
      </c>
      <c r="BY112" s="16">
        <f t="shared" ref="BY112:BY113" si="159">E112+K112+Q112+W112+AC112+AI112+AO112+AU112+BA112+BG112+BM112+BS112</f>
        <v>1315</v>
      </c>
      <c r="BZ112" s="16">
        <f t="shared" ref="BZ112:BZ113" si="160">F112+L112+R112+X112+AD112+AJ112+AP112+AV112+BB112+BH112+BN112+BT112</f>
        <v>69203</v>
      </c>
      <c r="CA112" s="17">
        <f>SUM(BW112:BZ112)</f>
        <v>70518</v>
      </c>
    </row>
    <row r="113" spans="1:79" ht="18" customHeight="1" x14ac:dyDescent="0.25">
      <c r="A113" s="30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>
        <f t="shared" si="157"/>
        <v>0</v>
      </c>
      <c r="BX113" s="18">
        <f t="shared" si="158"/>
        <v>0</v>
      </c>
      <c r="BY113" s="18">
        <f t="shared" si="159"/>
        <v>0</v>
      </c>
      <c r="BZ113" s="18">
        <f t="shared" si="160"/>
        <v>0</v>
      </c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0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>
        <v>396126</v>
      </c>
      <c r="AT116" s="16"/>
      <c r="AU116" s="16"/>
      <c r="AV116" s="16"/>
      <c r="AW116" s="17">
        <f>SUM(AS116:AV116)</f>
        <v>396126</v>
      </c>
      <c r="AY116" s="16">
        <v>375356</v>
      </c>
      <c r="AZ116" s="16"/>
      <c r="BA116" s="16"/>
      <c r="BB116" s="16"/>
      <c r="BC116" s="17">
        <f>SUM(AY116:BB116)</f>
        <v>375356</v>
      </c>
      <c r="BE116" s="16"/>
      <c r="BF116" s="16"/>
      <c r="BG116" s="16"/>
      <c r="BH116" s="16"/>
      <c r="BI116" s="17">
        <f>SUM(BE116:BH116)</f>
        <v>0</v>
      </c>
      <c r="BK116" s="16"/>
      <c r="BL116" s="16"/>
      <c r="BM116" s="16"/>
      <c r="BN116" s="16"/>
      <c r="BO116" s="17">
        <f>SUM(BK116:BN116)</f>
        <v>0</v>
      </c>
      <c r="BQ116" s="16"/>
      <c r="BR116" s="16"/>
      <c r="BS116" s="16"/>
      <c r="BT116" s="16"/>
      <c r="BU116" s="17">
        <f>SUM(BQ116:BT116)</f>
        <v>0</v>
      </c>
      <c r="BW116" s="16">
        <f t="shared" ref="BW116:BW117" si="161">C116+I116+O116+U116+AA116+AG116+AM116+AS116+AY116+BE116+BK116+BQ116</f>
        <v>1141788</v>
      </c>
      <c r="BX116" s="16">
        <f t="shared" ref="BX116:BX117" si="162">D116+J116+P116+V116+AB116+AH116+AN116+AT116+AZ116+BF116+BL116+BR116</f>
        <v>0</v>
      </c>
      <c r="BY116" s="16">
        <f t="shared" ref="BY116:BY117" si="163">E116+K116+Q116+W116+AC116+AI116+AO116+AU116+BA116+BG116+BM116+BS116</f>
        <v>0</v>
      </c>
      <c r="BZ116" s="16">
        <f t="shared" ref="BZ116:BZ117" si="164">F116+L116+R116+X116+AD116+AJ116+AP116+AV116+BB116+BH116+BN116+BT116</f>
        <v>0</v>
      </c>
      <c r="CA116" s="17">
        <f>SUM(BW116:BZ116)</f>
        <v>1141788</v>
      </c>
    </row>
    <row r="117" spans="1:79" ht="18" customHeight="1" x14ac:dyDescent="0.25">
      <c r="A117" s="30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>
        <f t="shared" si="161"/>
        <v>0</v>
      </c>
      <c r="BX117" s="18">
        <f t="shared" si="162"/>
        <v>0</v>
      </c>
      <c r="BY117" s="18">
        <f t="shared" si="163"/>
        <v>0</v>
      </c>
      <c r="BZ117" s="18">
        <f t="shared" si="164"/>
        <v>0</v>
      </c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8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8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2024-10-18T05:39:53Z</dcterms:modified>
</cp:coreProperties>
</file>